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dmin\Desktop\Cong bao thang 7\NQ khac\"/>
    </mc:Choice>
  </mc:AlternateContent>
  <xr:revisionPtr revIDLastSave="0" documentId="13_ncr:1_{844D5B65-3802-49D3-AEA8-4A52A68ED817}" xr6:coauthVersionLast="47" xr6:coauthVersionMax="47" xr10:uidLastSave="{00000000-0000-0000-0000-000000000000}"/>
  <bookViews>
    <workbookView xWindow="-108" yWindow="-108" windowWidth="23256" windowHeight="12456" activeTab="2" xr2:uid="{00000000-000D-0000-FFFF-FFFF00000000}"/>
  </bookViews>
  <sheets>
    <sheet name="PL 1" sheetId="1" r:id="rId1"/>
    <sheet name="PL 2" sheetId="2" r:id="rId2"/>
    <sheet name="PL3" sheetId="8" r:id="rId3"/>
  </sheets>
  <definedNames>
    <definedName name="_xlnm.Print_Area" localSheetId="0">'PL 1'!$A$1:$D$16</definedName>
    <definedName name="_xlnm.Print_Area" localSheetId="1">'PL 2'!$A$1:$F$31</definedName>
    <definedName name="_xlnm.Print_Area" localSheetId="2">'PL3'!$A$1:$F$106</definedName>
    <definedName name="_xlnm.Print_Titles" localSheetId="1">'PL 2'!$6:$8</definedName>
    <definedName name="_xlnm.Print_Titles" localSheetId="2">'PL3'!$6:$8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 i="2" l="1"/>
  <c r="E9" i="8"/>
  <c r="A12" i="8"/>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C10" i="8"/>
  <c r="C15" i="1"/>
  <c r="C14" i="1"/>
  <c r="C13" i="1"/>
  <c r="C12" i="1"/>
  <c r="C11" i="1"/>
  <c r="E26" i="2"/>
  <c r="E19" i="2"/>
  <c r="E16" i="2" s="1"/>
  <c r="D105" i="8" l="1"/>
  <c r="D104" i="8"/>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06" i="8"/>
  <c r="D12" i="8"/>
  <c r="D11" i="8"/>
  <c r="C10" i="1"/>
  <c r="C9" i="1"/>
  <c r="E9" i="2"/>
  <c r="D10" i="8" l="1"/>
</calcChain>
</file>

<file path=xl/sharedStrings.xml><?xml version="1.0" encoding="utf-8"?>
<sst xmlns="http://schemas.openxmlformats.org/spreadsheetml/2006/main" count="162" uniqueCount="145">
  <si>
    <t>Ghi chú</t>
  </si>
  <si>
    <t>STT</t>
  </si>
  <si>
    <t>Nội dung thành phần</t>
  </si>
  <si>
    <t>I</t>
  </si>
  <si>
    <t>Dự án 1: Phòng ngừa, đấu tranh tội phạm về ma tuý có tổ chức xuyên quốc gia</t>
  </si>
  <si>
    <t>- Công an tỉnh</t>
  </si>
  <si>
    <t>II</t>
  </si>
  <si>
    <t>Dự án 4: Nâng cao hiệu quá công tác phòng, chống ma tuý ở cơ sở</t>
  </si>
  <si>
    <t>- Sở Y tế</t>
  </si>
  <si>
    <t>TỔNG HỢP KINH PHÍ SỰ NGHIỆP NĂM 2026 THỰC HIỆN CHƯƠNG TRÌNH MỤC TIÊU QUỐC GIA PHÒNG, CHỐNG MA TUÝ ĐẾN NĂM 2030</t>
  </si>
  <si>
    <t>Dự án 6: Tăng cường đáp ứng y tế trong phòng, chống ma túy</t>
  </si>
  <si>
    <t>Dự án 7: Truyền thông, giáo dục về phòng, chống ma túy</t>
  </si>
  <si>
    <t>Tiểu dự án 1: Truyền thông về phòng, chống ma túy</t>
  </si>
  <si>
    <t>Tiểu dự án 2: Nâng cao hiệu quả truyền thông, giáo dục phòng, chống ma túy ở cơ sở</t>
  </si>
  <si>
    <t>Tiểu dự án 3: Tăng cường công tác tuyên truyền giáo dục pháp luật về phòng, chống ma túy cho học sinh, sinh viên</t>
  </si>
  <si>
    <t>Dự án 8: Nâng cao khả năng tiếp cận, thụ hưởng về dịch vụ trợ giúp pháp lý chất lượng và giáo dục pháp luật trong phòng, chống ma túy</t>
  </si>
  <si>
    <t>Sở Tư pháp</t>
  </si>
  <si>
    <t xml:space="preserve">Dự án 9: Quản lý, giám sát, đánh giá Chương trình </t>
  </si>
  <si>
    <t>Xã Nguyễn Nghiêm</t>
  </si>
  <si>
    <t>Xã Trà Bồng</t>
  </si>
  <si>
    <t>Xã Đông Trà Bồng</t>
  </si>
  <si>
    <t>Xã Tây Trà</t>
  </si>
  <si>
    <t>Xã Thanh Bồng</t>
  </si>
  <si>
    <t>Xã Cà Đam</t>
  </si>
  <si>
    <t>Xã Tây Trà Bồng</t>
  </si>
  <si>
    <t>Xã Sơn Hạ</t>
  </si>
  <si>
    <t>Xã Sơn Linh</t>
  </si>
  <si>
    <t>Xã Sơn Hà</t>
  </si>
  <si>
    <t>Xã Sơn Thủy</t>
  </si>
  <si>
    <t>Xã Sơn Kỳ</t>
  </si>
  <si>
    <t>Xã Sơn Tây</t>
  </si>
  <si>
    <t>Xã Sơn Tây Thượng</t>
  </si>
  <si>
    <t>Xã Sơn Tây Hạ</t>
  </si>
  <si>
    <t>Xã Minh Long</t>
  </si>
  <si>
    <t>Xã Sơn Mai</t>
  </si>
  <si>
    <t>Xã Ba Vì</t>
  </si>
  <si>
    <t>Xã Ba Tô</t>
  </si>
  <si>
    <t>Xã Ba Dinh</t>
  </si>
  <si>
    <t>Xã Ba Tơ</t>
  </si>
  <si>
    <t>Xã Ba Vinh</t>
  </si>
  <si>
    <t>Xã Ba Động</t>
  </si>
  <si>
    <t>Xã Đặng Thuỳ Trâm</t>
  </si>
  <si>
    <t>Xã Ngọk Bay</t>
  </si>
  <si>
    <t>Xã Ia Chim</t>
  </si>
  <si>
    <t>Xã Đăk Rơ Wa</t>
  </si>
  <si>
    <t>Xã Đăk Pxi</t>
  </si>
  <si>
    <t>Xã Đăk Mar</t>
  </si>
  <si>
    <t>Xã Đăk Ui</t>
  </si>
  <si>
    <t>Xã Ngọk Réo</t>
  </si>
  <si>
    <t>Xã Đăk Hà</t>
  </si>
  <si>
    <t>Xã Ngọk Tụ</t>
  </si>
  <si>
    <t>Xã Đăk Tô</t>
  </si>
  <si>
    <t>Xã Kon Đào</t>
  </si>
  <si>
    <t>Xã Đăk Sao</t>
  </si>
  <si>
    <t>Xã Đăk Tờ Kan</t>
  </si>
  <si>
    <t>Xã Tu Mơ Rông</t>
  </si>
  <si>
    <t>Xã Măng Ri</t>
  </si>
  <si>
    <t>Xã Bờ Y</t>
  </si>
  <si>
    <t>Xã Sa Loong</t>
  </si>
  <si>
    <t>Xã Dục Nông</t>
  </si>
  <si>
    <t>Xã Xốp</t>
  </si>
  <si>
    <t>Xã Ngọc Linh</t>
  </si>
  <si>
    <t>Xã Đăk Plô</t>
  </si>
  <si>
    <t>Xã Đăk Pék</t>
  </si>
  <si>
    <t>Xã Đăk Môn</t>
  </si>
  <si>
    <t>Xã Sa Thầy</t>
  </si>
  <si>
    <t>Xã Sa Bình</t>
  </si>
  <si>
    <t>Xã Ya Ly</t>
  </si>
  <si>
    <t>Xã Ia Tơi</t>
  </si>
  <si>
    <t>Xã Đăk Kôi</t>
  </si>
  <si>
    <t>Xã Kon Braih</t>
  </si>
  <si>
    <t>Xã Đăk Rve</t>
  </si>
  <si>
    <t>Xã Măng Đen</t>
  </si>
  <si>
    <t>Xã Măng Bút</t>
  </si>
  <si>
    <t>Xã Kon Plông</t>
  </si>
  <si>
    <t>Xã Đăk Long</t>
  </si>
  <si>
    <t>Xã Ba Xa</t>
  </si>
  <si>
    <t>Xã Rờ Kơi</t>
  </si>
  <si>
    <t>Xã Mô Rai</t>
  </si>
  <si>
    <t>Xã Ia Đal</t>
  </si>
  <si>
    <t>Xã Khánh Cường</t>
  </si>
  <si>
    <t>Xã Mỏ Cày</t>
  </si>
  <si>
    <t xml:space="preserve"> Xã Long Phụng</t>
  </si>
  <si>
    <t>Xã Lân Phong</t>
  </si>
  <si>
    <t>Xã Bình Sơn</t>
  </si>
  <si>
    <t>Xã Vạn Tường</t>
  </si>
  <si>
    <t>Xã Đông Sơn</t>
  </si>
  <si>
    <t>Xã An Phú</t>
  </si>
  <si>
    <t>Xã Tịnh Khê</t>
  </si>
  <si>
    <t>Xã Phước Giang</t>
  </si>
  <si>
    <t>Xã Thiện Tín</t>
  </si>
  <si>
    <t>Xã Nghĩa Hành</t>
  </si>
  <si>
    <t>Xã Đình Cương</t>
  </si>
  <si>
    <t>Xã Mộ Đức</t>
  </si>
  <si>
    <t>Xã Trà Giang</t>
  </si>
  <si>
    <t>Xã Tư Nghĩa</t>
  </si>
  <si>
    <t>Xã Vệ Giang</t>
  </si>
  <si>
    <t>Xã Nghĩa Giang</t>
  </si>
  <si>
    <t>Xã Bình Chương</t>
  </si>
  <si>
    <t>Xã Bình Minh</t>
  </si>
  <si>
    <t xml:space="preserve"> Xã Trường Giang</t>
  </si>
  <si>
    <t xml:space="preserve"> Xã Sơn Tịnh</t>
  </si>
  <si>
    <t xml:space="preserve"> Xã Thọ Phong</t>
  </si>
  <si>
    <t>Xã Ba Gia</t>
  </si>
  <si>
    <t>Phường Đức Phổ</t>
  </si>
  <si>
    <t>Phường Sa Huỳnh</t>
  </si>
  <si>
    <t>Phường Trương Quang Trọng</t>
  </si>
  <si>
    <t>Phường Cẩm Thành</t>
  </si>
  <si>
    <t>Phường Nghĩa Lộ</t>
  </si>
  <si>
    <t>Phường Trà Câu</t>
  </si>
  <si>
    <t>Phường Kon Tum</t>
  </si>
  <si>
    <t>Phường Đăk Cấm</t>
  </si>
  <si>
    <t>Phường Đăk Bla</t>
  </si>
  <si>
    <t>III</t>
  </si>
  <si>
    <t>IV</t>
  </si>
  <si>
    <t>V</t>
  </si>
  <si>
    <t>VI</t>
  </si>
  <si>
    <t>Ngân sách trung ương phân bổ năm 2026</t>
  </si>
  <si>
    <t xml:space="preserve"> - Sở Y tế</t>
  </si>
  <si>
    <t>- Sở Giáo dục và Đào tạo</t>
  </si>
  <si>
    <t>- Sở Tư pháp</t>
  </si>
  <si>
    <t>Đơn vị</t>
  </si>
  <si>
    <t>Công an tỉnh</t>
  </si>
  <si>
    <t>Sở Y tế</t>
  </si>
  <si>
    <t>Sở Giáo dục và Đào tạo</t>
  </si>
  <si>
    <t>TỔNG CỘNG</t>
  </si>
  <si>
    <t>Đơn vị tính: Triệu đồng</t>
  </si>
  <si>
    <t>CÁC CƠ QUAN, ĐƠN VỊ TỈNH</t>
  </si>
  <si>
    <t>UBND CÁC XÃ, PHƯỜNG, ĐẶC KHU LÝ SƠN</t>
  </si>
  <si>
    <t>Phụ lục I</t>
  </si>
  <si>
    <t>(Chi tiết tại Phụ lục II)</t>
  </si>
  <si>
    <t>(Chi tiết tại Phụ lục III)</t>
  </si>
  <si>
    <t>TỔNG CỘNG (I+II)</t>
  </si>
  <si>
    <t>I.</t>
  </si>
  <si>
    <t>II.</t>
  </si>
  <si>
    <t>Phụ lục II</t>
  </si>
  <si>
    <t>TỔNG HỢP KINH PHÍ SỰ NGHIỆP NĂM 2026 PHÂN BỔ CHO CÁC CƠ QUAN, ĐƠN VỊ 
CẤP TỈNH THỰC HIỆN CHƯƠNG TRÌNH MỤC TIÊU QUỐC GIA PHÒNG, 
CHỐNG MA TUÝ ĐẾN NĂM 2030</t>
  </si>
  <si>
    <t>TỔNG HỢP KINH PHÍ SỰ NGHIỆP NĂM 2026 PHÂN BỔ CHO CÁC XÃ, PHƯỜNG, ĐẶC KHU LÝ SƠN THỰC HIỆN CHƯƠNG TRÌNH MỤC TIÊU QUỐC GIA PHÒNG, CHỐNG MA TUÝ ĐẾN NĂM 2030</t>
  </si>
  <si>
    <t>Phụ lục III</t>
  </si>
  <si>
    <t>Sở Văn hoá, Thể thao và Du lịch</t>
  </si>
  <si>
    <t>- Sở Văn hóa, Thể thao và Du lịch</t>
  </si>
  <si>
    <t>Dự án 5: Nâng cao hiệu quả cai nghiệp ma túy và quản lý sau cai</t>
  </si>
  <si>
    <t>Đặc khu Lý Sơn</t>
  </si>
  <si>
    <t>(Kèm theo Nghị quyết số 37/NQ-HĐND ngày 17 tháng 7 năm 2026 của Hội đồng nhân dân tỉnh)</t>
  </si>
  <si>
    <t>(Kèm theo Nghị quyết số 37NQ-HĐND ngày 17 tháng 7 năm 2026 của HĐND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</si>
</sst>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x14ac:knownFonts="1">
    <font>
      <sz val="11"/>
      <color theme="1"/>
      <name val="Calibri"/>
      <family val="2"/>
      <scheme val="minor"/>
    </font>
    <font>
      <sz val="11"/>
      <color theme="1"/>
      <name val="Calibri"/>
      <family val="2"/>
      <scheme val="minor"/>
    </font>
    <font>
      <sz val="13"/>
      <color theme="1"/>
      <name val="Times New Roman"/>
      <family val="1"/>
    </font>
    <font>
      <b/>
      <sz val="13"/>
      <name val="Times New Roman"/>
      <family val="1"/>
    </font>
    <font>
      <sz val="13"/>
      <name val="Times New Roman"/>
      <family val="1"/>
    </font>
    <font>
      <i/>
      <sz val="13"/>
      <name val="Times New Roman"/>
      <family val="1"/>
    </font>
    <font>
      <b/>
      <sz val="14"/>
      <name val="Times New Roman"/>
      <family val="1"/>
    </font>
    <font>
      <sz val="14"/>
      <name val="Times New Roman"/>
      <family val="1"/>
    </font>
    <font>
      <i/>
      <sz val="14"/>
      <name val="Times New Roman"/>
      <family val="1"/>
    </font>
    <font>
      <b/>
      <sz val="14"/>
      <color theme="1"/>
      <name val="Times New Roman"/>
      <family val="1"/>
    </font>
    <font>
      <i/>
      <sz val="14"/>
      <color theme="1"/>
      <name val="Times New Roman"/>
      <family val="1"/>
    </font>
    <font>
      <sz val="14"/>
      <color theme="1"/>
      <name val="Times New Roman"/>
      <family val="1"/>
    </font>
    <font>
      <b/>
      <i/>
      <sz val="14"/>
      <color theme="1"/>
      <name val="Times New Roman"/>
      <family val="1"/>
    </font>
    <font>
      <i/>
      <sz val="13"/>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0" fontId="2" fillId="0" borderId="0" xfId="0" applyFont="1"/>
    <xf numFmtId="0" fontId="4" fillId="2" borderId="0" xfId="0" applyFont="1" applyFill="1"/>
    <xf numFmtId="0" fontId="4" fillId="2" borderId="0" xfId="0" applyFont="1" applyFill="1" applyAlignment="1">
      <alignment horizontal="right"/>
    </xf>
    <xf numFmtId="3" fontId="4" fillId="2" borderId="0" xfId="0" applyNumberFormat="1" applyFont="1" applyFill="1" applyAlignment="1">
      <alignment horizontal="right"/>
    </xf>
    <xf numFmtId="3" fontId="4" fillId="2" borderId="0" xfId="0" applyNumberFormat="1" applyFont="1" applyFill="1"/>
    <xf numFmtId="0" fontId="2" fillId="0" borderId="0" xfId="0" applyFont="1" applyAlignment="1">
      <alignment vertical="center"/>
    </xf>
    <xf numFmtId="0" fontId="6" fillId="2" borderId="2" xfId="0" applyFont="1" applyFill="1" applyBorder="1" applyAlignment="1">
      <alignment horizontal="right" vertical="center"/>
    </xf>
    <xf numFmtId="3" fontId="6" fillId="2" borderId="2" xfId="0" applyNumberFormat="1" applyFont="1" applyFill="1" applyBorder="1" applyAlignment="1">
      <alignment horizontal="right" vertical="center"/>
    </xf>
    <xf numFmtId="0" fontId="6" fillId="2" borderId="1" xfId="0" applyFont="1" applyFill="1" applyBorder="1" applyAlignment="1">
      <alignment horizontal="center" vertical="center"/>
    </xf>
    <xf numFmtId="0" fontId="6" fillId="2" borderId="3" xfId="0" applyFont="1" applyFill="1" applyBorder="1" applyAlignment="1">
      <alignment horizontal="right" vertical="center"/>
    </xf>
    <xf numFmtId="3" fontId="6" fillId="2" borderId="3" xfId="0" applyNumberFormat="1" applyFont="1" applyFill="1" applyBorder="1" applyAlignment="1">
      <alignment horizontal="right" vertical="center"/>
    </xf>
    <xf numFmtId="0" fontId="6" fillId="2" borderId="4" xfId="0" applyFont="1" applyFill="1" applyBorder="1" applyAlignment="1">
      <alignment horizontal="right" vertical="center"/>
    </xf>
    <xf numFmtId="3" fontId="6" fillId="2" borderId="4" xfId="0" applyNumberFormat="1" applyFont="1" applyFill="1" applyBorder="1" applyAlignment="1">
      <alignment horizontal="righ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3" fontId="6" fillId="2" borderId="1" xfId="0" applyNumberFormat="1" applyFont="1" applyFill="1" applyBorder="1" applyAlignment="1">
      <alignment horizontal="right" vertical="center" wrapText="1"/>
    </xf>
    <xf numFmtId="3" fontId="6" fillId="2" borderId="1" xfId="0" applyNumberFormat="1" applyFont="1" applyFill="1" applyBorder="1" applyAlignment="1">
      <alignment vertical="center"/>
    </xf>
    <xf numFmtId="0" fontId="6" fillId="2" borderId="1" xfId="0" applyFont="1" applyFill="1" applyBorder="1" applyAlignment="1">
      <alignment horizontal="left" vertical="center" wrapText="1"/>
    </xf>
    <xf numFmtId="3" fontId="6" fillId="2" borderId="1" xfId="1" applyNumberFormat="1" applyFont="1" applyFill="1" applyBorder="1" applyAlignment="1">
      <alignment horizontal="right" vertical="center" wrapText="1"/>
    </xf>
    <xf numFmtId="0" fontId="7" fillId="2" borderId="1" xfId="0" applyFont="1" applyFill="1" applyBorder="1" applyAlignment="1">
      <alignment horizontal="center" vertical="center" wrapText="1"/>
    </xf>
    <xf numFmtId="0" fontId="7" fillId="2" borderId="1" xfId="0" quotePrefix="1" applyFont="1" applyFill="1" applyBorder="1" applyAlignment="1">
      <alignment horizontal="left" vertical="center" wrapText="1"/>
    </xf>
    <xf numFmtId="0" fontId="7" fillId="2" borderId="1" xfId="0" quotePrefix="1" applyFont="1" applyFill="1" applyBorder="1" applyAlignment="1">
      <alignment horizontal="right" vertical="center" wrapText="1"/>
    </xf>
    <xf numFmtId="3" fontId="7" fillId="2" borderId="1" xfId="0" quotePrefix="1" applyNumberFormat="1" applyFont="1" applyFill="1" applyBorder="1" applyAlignment="1">
      <alignment horizontal="right" vertical="center" wrapText="1"/>
    </xf>
    <xf numFmtId="3" fontId="7" fillId="2" borderId="1" xfId="1" applyNumberFormat="1" applyFont="1" applyFill="1" applyBorder="1" applyAlignment="1">
      <alignment horizontal="right" vertical="center" wrapText="1"/>
    </xf>
    <xf numFmtId="0" fontId="7" fillId="2" borderId="1" xfId="0" applyFont="1" applyFill="1" applyBorder="1" applyAlignment="1">
      <alignment horizontal="center" vertical="center"/>
    </xf>
    <xf numFmtId="3" fontId="7" fillId="2" borderId="1" xfId="0" applyNumberFormat="1" applyFont="1" applyFill="1" applyBorder="1" applyAlignment="1">
      <alignment vertical="center"/>
    </xf>
    <xf numFmtId="0" fontId="8" fillId="2" borderId="1" xfId="0" applyFont="1" applyFill="1" applyBorder="1" applyAlignment="1">
      <alignment horizontal="right" vertical="center" wrapText="1"/>
    </xf>
    <xf numFmtId="3" fontId="8" fillId="2" borderId="1" xfId="0" applyNumberFormat="1" applyFont="1" applyFill="1" applyBorder="1" applyAlignment="1">
      <alignment horizontal="right" vertical="center" wrapText="1"/>
    </xf>
    <xf numFmtId="0" fontId="7" fillId="2" borderId="1" xfId="0" applyFont="1" applyFill="1" applyBorder="1" applyAlignment="1">
      <alignment horizontal="right" vertical="center" wrapText="1"/>
    </xf>
    <xf numFmtId="3" fontId="7" fillId="2" borderId="1" xfId="0" applyNumberFormat="1" applyFont="1" applyFill="1" applyBorder="1" applyAlignment="1">
      <alignment horizontal="right" vertical="center" wrapText="1"/>
    </xf>
    <xf numFmtId="0" fontId="7" fillId="2" borderId="1" xfId="0" applyFont="1" applyFill="1" applyBorder="1" applyAlignment="1">
      <alignment horizontal="left" vertical="center" wrapText="1"/>
    </xf>
    <xf numFmtId="0" fontId="11" fillId="0" borderId="0" xfId="0" applyFont="1"/>
    <xf numFmtId="0" fontId="9" fillId="0" borderId="1" xfId="0" applyFont="1" applyBorder="1" applyAlignment="1">
      <alignment horizontal="center" vertical="center" wrapText="1"/>
    </xf>
    <xf numFmtId="164" fontId="9" fillId="0" borderId="1" xfId="1" applyNumberFormat="1" applyFont="1" applyBorder="1" applyAlignment="1">
      <alignment horizontal="center" vertical="center"/>
    </xf>
    <xf numFmtId="0" fontId="11" fillId="0" borderId="1" xfId="0" applyFont="1" applyBorder="1" applyAlignment="1">
      <alignment vertical="center"/>
    </xf>
    <xf numFmtId="0" fontId="9" fillId="0" borderId="1" xfId="0" applyFont="1" applyBorder="1" applyAlignment="1">
      <alignment horizontal="left" vertical="center" wrapText="1"/>
    </xf>
    <xf numFmtId="0" fontId="12" fillId="0" borderId="1" xfId="0" applyFont="1" applyBorder="1" applyAlignment="1">
      <alignment horizontal="center" vertical="center"/>
    </xf>
    <xf numFmtId="0" fontId="11" fillId="0" borderId="1" xfId="0" applyFont="1" applyBorder="1" applyAlignment="1">
      <alignment horizontal="center" vertical="center" wrapText="1"/>
    </xf>
    <xf numFmtId="164" fontId="11" fillId="0" borderId="1" xfId="1" applyNumberFormat="1" applyFont="1" applyBorder="1" applyAlignment="1">
      <alignment horizontal="center" vertical="center"/>
    </xf>
    <xf numFmtId="0" fontId="6" fillId="2" borderId="1" xfId="0" quotePrefix="1" applyFont="1" applyFill="1" applyBorder="1" applyAlignment="1">
      <alignment horizontal="left" vertical="center" wrapText="1"/>
    </xf>
    <xf numFmtId="0" fontId="7" fillId="2" borderId="0" xfId="0" applyFont="1" applyFill="1"/>
    <xf numFmtId="0" fontId="7" fillId="2" borderId="0" xfId="0" applyFont="1" applyFill="1" applyAlignment="1">
      <alignment horizontal="right"/>
    </xf>
    <xf numFmtId="3" fontId="7" fillId="2" borderId="0" xfId="0" applyNumberFormat="1" applyFont="1" applyFill="1" applyAlignment="1">
      <alignment horizontal="right"/>
    </xf>
    <xf numFmtId="3" fontId="6" fillId="2" borderId="1" xfId="0" applyNumberFormat="1" applyFont="1" applyFill="1" applyBorder="1"/>
    <xf numFmtId="3" fontId="7" fillId="2" borderId="1" xfId="1" applyNumberFormat="1" applyFont="1" applyFill="1" applyBorder="1" applyAlignment="1">
      <alignment horizontal="right" vertical="center"/>
    </xf>
    <xf numFmtId="0" fontId="7" fillId="2" borderId="1" xfId="0" applyFont="1" applyFill="1" applyBorder="1" applyAlignment="1">
      <alignment horizontal="left"/>
    </xf>
    <xf numFmtId="0" fontId="7" fillId="2" borderId="1" xfId="0" applyFont="1" applyFill="1" applyBorder="1" applyAlignment="1">
      <alignment horizontal="right"/>
    </xf>
    <xf numFmtId="0" fontId="7" fillId="2" borderId="1" xfId="0" quotePrefix="1" applyFont="1" applyFill="1" applyBorder="1" applyAlignment="1">
      <alignment horizontal="left" wrapText="1"/>
    </xf>
    <xf numFmtId="0" fontId="7" fillId="2" borderId="1" xfId="0" quotePrefix="1" applyFont="1" applyFill="1" applyBorder="1" applyAlignment="1">
      <alignment horizontal="right" wrapText="1"/>
    </xf>
    <xf numFmtId="0" fontId="7" fillId="2" borderId="1" xfId="0" applyFont="1" applyFill="1" applyBorder="1" applyAlignment="1">
      <alignment horizontal="left" wrapText="1"/>
    </xf>
    <xf numFmtId="0" fontId="7" fillId="2" borderId="1" xfId="0" applyFont="1" applyFill="1" applyBorder="1" applyAlignment="1">
      <alignment horizontal="right" wrapText="1"/>
    </xf>
    <xf numFmtId="3" fontId="6" fillId="2" borderId="1" xfId="0" applyNumberFormat="1" applyFont="1" applyFill="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wrapText="1"/>
    </xf>
    <xf numFmtId="0" fontId="13" fillId="0" borderId="0" xfId="0" applyFont="1" applyAlignment="1">
      <alignment horizont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0" xfId="0" applyFont="1" applyAlignment="1">
      <alignment horizontal="right"/>
    </xf>
    <xf numFmtId="0" fontId="3" fillId="2" borderId="0" xfId="0" applyFont="1" applyFill="1" applyAlignment="1">
      <alignment horizontal="center"/>
    </xf>
    <xf numFmtId="0" fontId="6" fillId="2" borderId="1" xfId="0" applyFont="1" applyFill="1" applyBorder="1" applyAlignment="1">
      <alignment horizontal="center" vertical="center"/>
    </xf>
    <xf numFmtId="0" fontId="3" fillId="2" borderId="0" xfId="0" applyFont="1" applyFill="1" applyAlignment="1">
      <alignment horizontal="center" vertical="center" wrapText="1"/>
    </xf>
    <xf numFmtId="0" fontId="5" fillId="2" borderId="0" xfId="0" applyFont="1" applyFill="1" applyAlignment="1">
      <alignment horizontal="center"/>
    </xf>
    <xf numFmtId="3" fontId="5" fillId="2" borderId="0" xfId="0" applyNumberFormat="1" applyFont="1" applyFill="1" applyAlignment="1">
      <alignment horizontal="right"/>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3" fontId="6" fillId="2" borderId="2" xfId="0" applyNumberFormat="1"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3" fontId="6" fillId="2" borderId="4" xfId="0" applyNumberFormat="1" applyFont="1" applyFill="1" applyBorder="1" applyAlignment="1">
      <alignment horizontal="center" vertical="center" wrapText="1"/>
    </xf>
    <xf numFmtId="0" fontId="6" fillId="2" borderId="0" xfId="0" applyFont="1" applyFill="1" applyAlignment="1">
      <alignment horizontal="center"/>
    </xf>
    <xf numFmtId="0" fontId="9" fillId="2" borderId="0" xfId="0" applyFont="1" applyFill="1" applyAlignment="1">
      <alignment horizontal="center" vertical="center" wrapText="1"/>
    </xf>
    <xf numFmtId="0" fontId="8" fillId="2" borderId="0" xfId="0" applyFont="1" applyFill="1" applyAlignment="1">
      <alignment horizontal="center"/>
    </xf>
    <xf numFmtId="3" fontId="8" fillId="2" borderId="0" xfId="0" applyNumberFormat="1" applyFont="1" applyFill="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2457450</xdr:colOff>
      <xdr:row>3</xdr:row>
      <xdr:rowOff>47625</xdr:rowOff>
    </xdr:from>
    <xdr:to>
      <xdr:col>2</xdr:col>
      <xdr:colOff>581025</xdr:colOff>
      <xdr:row>3</xdr:row>
      <xdr:rowOff>47625</xdr:rowOff>
    </xdr:to>
    <xdr:cxnSp macro="">
      <xdr:nvCxnSpPr>
        <xdr:cNvPr id="3" name="Straight Connector 2">
          <a:extLst>
            <a:ext uri="{FF2B5EF4-FFF2-40B4-BE49-F238E27FC236}">
              <a16:creationId xmlns:a16="http://schemas.microsoft.com/office/drawing/2014/main" id="{EF49F91D-E870-ED06-0189-6BD4D3DC94EF}"/>
            </a:ext>
          </a:extLst>
        </xdr:cNvPr>
        <xdr:cNvCxnSpPr/>
      </xdr:nvCxnSpPr>
      <xdr:spPr>
        <a:xfrm>
          <a:off x="2847975" y="981075"/>
          <a:ext cx="8858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2219325</xdr:colOff>
      <xdr:row>3</xdr:row>
      <xdr:rowOff>57150</xdr:rowOff>
    </xdr:from>
    <xdr:to>
      <xdr:col>1</xdr:col>
      <xdr:colOff>3848100</xdr:colOff>
      <xdr:row>3</xdr:row>
      <xdr:rowOff>57150</xdr:rowOff>
    </xdr:to>
    <xdr:cxnSp macro="">
      <xdr:nvCxnSpPr>
        <xdr:cNvPr id="3" name="Straight Connector 2">
          <a:extLst>
            <a:ext uri="{FF2B5EF4-FFF2-40B4-BE49-F238E27FC236}">
              <a16:creationId xmlns:a16="http://schemas.microsoft.com/office/drawing/2014/main" id="{F9457A6C-CA7B-1C13-4355-A68E356C397C}"/>
            </a:ext>
          </a:extLst>
        </xdr:cNvPr>
        <xdr:cNvCxnSpPr/>
      </xdr:nvCxnSpPr>
      <xdr:spPr>
        <a:xfrm>
          <a:off x="2695575" y="1114425"/>
          <a:ext cx="16287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2190750</xdr:colOff>
      <xdr:row>3</xdr:row>
      <xdr:rowOff>38100</xdr:rowOff>
    </xdr:from>
    <xdr:to>
      <xdr:col>1</xdr:col>
      <xdr:colOff>3209925</xdr:colOff>
      <xdr:row>3</xdr:row>
      <xdr:rowOff>38100</xdr:rowOff>
    </xdr:to>
    <xdr:cxnSp macro="">
      <xdr:nvCxnSpPr>
        <xdr:cNvPr id="3" name="Straight Connector 2">
          <a:extLst>
            <a:ext uri="{FF2B5EF4-FFF2-40B4-BE49-F238E27FC236}">
              <a16:creationId xmlns:a16="http://schemas.microsoft.com/office/drawing/2014/main" id="{CD8C5F8E-64FC-1F0A-2BE4-C6983E5053BD}"/>
            </a:ext>
          </a:extLst>
        </xdr:cNvPr>
        <xdr:cNvCxnSpPr/>
      </xdr:nvCxnSpPr>
      <xdr:spPr>
        <a:xfrm>
          <a:off x="2571750" y="1238250"/>
          <a:ext cx="10191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workbookViewId="0">
      <selection activeCell="A3" sqref="A3:D3"/>
    </sheetView>
  </sheetViews>
  <sheetFormatPr defaultColWidth="9.109375" defaultRowHeight="16.8" x14ac:dyDescent="0.3"/>
  <cols>
    <col min="1" max="1" width="5.109375" style="1" customWidth="1"/>
    <col min="2" max="2" width="36.21875" style="1" customWidth="1"/>
    <col min="3" max="3" width="21.6640625" style="1" customWidth="1"/>
    <col min="4" max="4" width="24.21875" style="1" customWidth="1"/>
    <col min="5" max="16384" width="9.109375" style="1"/>
  </cols>
  <sheetData>
    <row r="1" spans="1:4" ht="17.399999999999999" x14ac:dyDescent="0.3">
      <c r="A1" s="56" t="s">
        <v>129</v>
      </c>
      <c r="B1" s="56"/>
      <c r="C1" s="56"/>
      <c r="D1" s="56"/>
    </row>
    <row r="2" spans="1:4" ht="36" customHeight="1" x14ac:dyDescent="0.3">
      <c r="A2" s="57" t="s">
        <v>9</v>
      </c>
      <c r="B2" s="57"/>
      <c r="C2" s="57"/>
      <c r="D2" s="57"/>
    </row>
    <row r="3" spans="1:4" x14ac:dyDescent="0.3">
      <c r="A3" s="58" t="s">
        <v>143</v>
      </c>
      <c r="B3" s="58"/>
      <c r="C3" s="58"/>
      <c r="D3" s="58"/>
    </row>
    <row r="4" spans="1:4" ht="18" x14ac:dyDescent="0.35">
      <c r="A4" s="32"/>
      <c r="B4" s="32"/>
      <c r="C4" s="32"/>
      <c r="D4" s="32"/>
    </row>
    <row r="5" spans="1:4" ht="18" x14ac:dyDescent="0.35">
      <c r="A5" s="32"/>
      <c r="B5" s="32"/>
      <c r="C5" s="62" t="s">
        <v>126</v>
      </c>
      <c r="D5" s="62"/>
    </row>
    <row r="6" spans="1:4" x14ac:dyDescent="0.3">
      <c r="A6" s="59" t="s">
        <v>1</v>
      </c>
      <c r="B6" s="59" t="s">
        <v>121</v>
      </c>
      <c r="C6" s="53" t="s">
        <v>117</v>
      </c>
      <c r="D6" s="53" t="s">
        <v>0</v>
      </c>
    </row>
    <row r="7" spans="1:4" x14ac:dyDescent="0.3">
      <c r="A7" s="60"/>
      <c r="B7" s="60"/>
      <c r="C7" s="54"/>
      <c r="D7" s="54"/>
    </row>
    <row r="8" spans="1:4" ht="25.5" customHeight="1" x14ac:dyDescent="0.3">
      <c r="A8" s="61"/>
      <c r="B8" s="61"/>
      <c r="C8" s="55"/>
      <c r="D8" s="55"/>
    </row>
    <row r="9" spans="1:4" s="6" customFormat="1" ht="27" customHeight="1" x14ac:dyDescent="0.3">
      <c r="A9" s="33"/>
      <c r="B9" s="33" t="s">
        <v>132</v>
      </c>
      <c r="C9" s="34">
        <f>SUM(C11:C16)</f>
        <v>28000</v>
      </c>
      <c r="D9" s="35"/>
    </row>
    <row r="10" spans="1:4" s="6" customFormat="1" ht="27" customHeight="1" x14ac:dyDescent="0.3">
      <c r="A10" s="33" t="s">
        <v>133</v>
      </c>
      <c r="B10" s="36" t="s">
        <v>127</v>
      </c>
      <c r="C10" s="34">
        <f>SUM(C11:C15)</f>
        <v>10813</v>
      </c>
      <c r="D10" s="37" t="s">
        <v>130</v>
      </c>
    </row>
    <row r="11" spans="1:4" s="6" customFormat="1" ht="27" customHeight="1" x14ac:dyDescent="0.3">
      <c r="A11" s="38">
        <v>1</v>
      </c>
      <c r="B11" s="21" t="s">
        <v>122</v>
      </c>
      <c r="C11" s="39">
        <f>180+1221+3418+2490</f>
        <v>7309</v>
      </c>
      <c r="D11" s="35"/>
    </row>
    <row r="12" spans="1:4" s="6" customFormat="1" ht="27" customHeight="1" x14ac:dyDescent="0.3">
      <c r="A12" s="38">
        <v>2</v>
      </c>
      <c r="B12" s="21" t="s">
        <v>123</v>
      </c>
      <c r="C12" s="39">
        <f>894+200+65</f>
        <v>1159</v>
      </c>
      <c r="D12" s="35"/>
    </row>
    <row r="13" spans="1:4" s="6" customFormat="1" ht="27" customHeight="1" x14ac:dyDescent="0.3">
      <c r="A13" s="38">
        <v>3</v>
      </c>
      <c r="B13" s="21" t="s">
        <v>139</v>
      </c>
      <c r="C13" s="39">
        <f>35+247</f>
        <v>282</v>
      </c>
      <c r="D13" s="35"/>
    </row>
    <row r="14" spans="1:4" s="6" customFormat="1" ht="27" customHeight="1" x14ac:dyDescent="0.3">
      <c r="A14" s="38">
        <v>4</v>
      </c>
      <c r="B14" s="21" t="s">
        <v>16</v>
      </c>
      <c r="C14" s="39">
        <f>283+30</f>
        <v>313</v>
      </c>
      <c r="D14" s="35"/>
    </row>
    <row r="15" spans="1:4" s="6" customFormat="1" ht="27" customHeight="1" x14ac:dyDescent="0.3">
      <c r="A15" s="38">
        <v>5</v>
      </c>
      <c r="B15" s="21" t="s">
        <v>124</v>
      </c>
      <c r="C15" s="39">
        <f>45+1705</f>
        <v>1750</v>
      </c>
      <c r="D15" s="35"/>
    </row>
    <row r="16" spans="1:4" s="6" customFormat="1" ht="42.75" customHeight="1" x14ac:dyDescent="0.3">
      <c r="A16" s="33" t="s">
        <v>134</v>
      </c>
      <c r="B16" s="40" t="s">
        <v>128</v>
      </c>
      <c r="C16" s="34">
        <v>17187</v>
      </c>
      <c r="D16" s="37" t="s">
        <v>131</v>
      </c>
    </row>
    <row r="17" ht="27" customHeight="1" x14ac:dyDescent="0.3"/>
  </sheetData>
  <mergeCells count="8">
    <mergeCell ref="D6:D8"/>
    <mergeCell ref="A1:D1"/>
    <mergeCell ref="A2:D2"/>
    <mergeCell ref="A3:D3"/>
    <mergeCell ref="A6:A8"/>
    <mergeCell ref="B6:B8"/>
    <mergeCell ref="C6:C8"/>
    <mergeCell ref="C5:D5"/>
  </mergeCells>
  <pageMargins left="0.70866141732283472" right="0.31496062992125984" top="0.86614173228346458" bottom="0.55118110236220474"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workbookViewId="0">
      <selection activeCell="B12" sqref="B12"/>
    </sheetView>
  </sheetViews>
  <sheetFormatPr defaultColWidth="9.109375" defaultRowHeight="16.8" x14ac:dyDescent="0.3"/>
  <cols>
    <col min="1" max="1" width="6.21875" style="2" customWidth="1"/>
    <col min="2" max="2" width="59.33203125" style="2" customWidth="1"/>
    <col min="3" max="3" width="16.6640625" style="3" hidden="1" customWidth="1"/>
    <col min="4" max="4" width="16.6640625" style="4" hidden="1" customWidth="1"/>
    <col min="5" max="5" width="16.33203125" style="5" customWidth="1"/>
    <col min="6" max="6" width="11.88671875" style="2" customWidth="1"/>
    <col min="7" max="8" width="9.109375" style="2"/>
    <col min="9" max="9" width="16.77734375" style="2" customWidth="1"/>
    <col min="10" max="16384" width="9.109375" style="2"/>
  </cols>
  <sheetData>
    <row r="1" spans="1:9" ht="19.5" customHeight="1" x14ac:dyDescent="0.3">
      <c r="A1" s="63" t="s">
        <v>135</v>
      </c>
      <c r="B1" s="63"/>
      <c r="C1" s="63"/>
      <c r="D1" s="63"/>
      <c r="E1" s="63"/>
      <c r="F1" s="63"/>
    </row>
    <row r="2" spans="1:9" ht="48" customHeight="1" x14ac:dyDescent="0.3">
      <c r="A2" s="65" t="s">
        <v>136</v>
      </c>
      <c r="B2" s="65"/>
      <c r="C2" s="65"/>
      <c r="D2" s="65"/>
      <c r="E2" s="65"/>
      <c r="F2" s="65"/>
    </row>
    <row r="3" spans="1:9" ht="15.75" customHeight="1" x14ac:dyDescent="0.3">
      <c r="A3" s="66" t="str">
        <f>'PL 1'!$A$3</f>
        <v>(Kèm theo Nghị quyết số 37/NQ-HĐND ngày 17 tháng 7 năm 2026 của Hội đồng nhân dân tỉnh)</v>
      </c>
      <c r="B3" s="66"/>
      <c r="C3" s="66"/>
      <c r="D3" s="66"/>
      <c r="E3" s="66"/>
      <c r="F3" s="66"/>
    </row>
    <row r="5" spans="1:9" x14ac:dyDescent="0.3">
      <c r="E5" s="67" t="s">
        <v>126</v>
      </c>
      <c r="F5" s="67"/>
    </row>
    <row r="6" spans="1:9" ht="17.399999999999999" x14ac:dyDescent="0.3">
      <c r="A6" s="68" t="s">
        <v>1</v>
      </c>
      <c r="B6" s="68" t="s">
        <v>2</v>
      </c>
      <c r="C6" s="7"/>
      <c r="D6" s="8"/>
      <c r="E6" s="71" t="s">
        <v>117</v>
      </c>
      <c r="F6" s="64" t="s">
        <v>0</v>
      </c>
    </row>
    <row r="7" spans="1:9" ht="17.399999999999999" x14ac:dyDescent="0.3">
      <c r="A7" s="69"/>
      <c r="B7" s="69"/>
      <c r="C7" s="10"/>
      <c r="D7" s="11"/>
      <c r="E7" s="72"/>
      <c r="F7" s="64"/>
    </row>
    <row r="8" spans="1:9" ht="33" customHeight="1" x14ac:dyDescent="0.3">
      <c r="A8" s="70"/>
      <c r="B8" s="70"/>
      <c r="C8" s="12"/>
      <c r="D8" s="13"/>
      <c r="E8" s="73"/>
      <c r="F8" s="64"/>
    </row>
    <row r="9" spans="1:9" ht="27" customHeight="1" x14ac:dyDescent="0.3">
      <c r="A9" s="14"/>
      <c r="B9" s="14" t="s">
        <v>125</v>
      </c>
      <c r="C9" s="15"/>
      <c r="D9" s="16"/>
      <c r="E9" s="17">
        <f>E10+E12+E14+E16+E24+E26</f>
        <v>10813</v>
      </c>
      <c r="F9" s="9"/>
    </row>
    <row r="10" spans="1:9" ht="39" customHeight="1" x14ac:dyDescent="0.3">
      <c r="A10" s="14" t="s">
        <v>3</v>
      </c>
      <c r="B10" s="18" t="s">
        <v>4</v>
      </c>
      <c r="C10" s="15"/>
      <c r="D10" s="16"/>
      <c r="E10" s="19">
        <v>3418</v>
      </c>
      <c r="F10" s="9"/>
      <c r="H10" s="5"/>
      <c r="I10" s="5"/>
    </row>
    <row r="11" spans="1:9" ht="27" customHeight="1" x14ac:dyDescent="0.3">
      <c r="A11" s="20"/>
      <c r="B11" s="21" t="s">
        <v>5</v>
      </c>
      <c r="C11" s="22"/>
      <c r="D11" s="23"/>
      <c r="E11" s="24">
        <v>3418</v>
      </c>
      <c r="F11" s="25"/>
      <c r="I11" s="5"/>
    </row>
    <row r="12" spans="1:9" ht="39" customHeight="1" x14ac:dyDescent="0.3">
      <c r="A12" s="14" t="s">
        <v>6</v>
      </c>
      <c r="B12" s="18" t="s">
        <v>141</v>
      </c>
      <c r="C12" s="15"/>
      <c r="D12" s="16"/>
      <c r="E12" s="19">
        <v>2490</v>
      </c>
      <c r="F12" s="9"/>
      <c r="I12" s="5"/>
    </row>
    <row r="13" spans="1:9" ht="27" customHeight="1" x14ac:dyDescent="0.3">
      <c r="A13" s="14"/>
      <c r="B13" s="21" t="s">
        <v>5</v>
      </c>
      <c r="C13" s="22"/>
      <c r="D13" s="23"/>
      <c r="E13" s="26">
        <v>2490</v>
      </c>
      <c r="F13" s="9"/>
      <c r="I13" s="5"/>
    </row>
    <row r="14" spans="1:9" ht="38.25" customHeight="1" x14ac:dyDescent="0.3">
      <c r="A14" s="14" t="s">
        <v>113</v>
      </c>
      <c r="B14" s="18" t="s">
        <v>10</v>
      </c>
      <c r="C14" s="15"/>
      <c r="D14" s="16"/>
      <c r="E14" s="17">
        <v>894</v>
      </c>
      <c r="F14" s="9"/>
      <c r="I14" s="5"/>
    </row>
    <row r="15" spans="1:9" ht="27" customHeight="1" x14ac:dyDescent="0.3">
      <c r="A15" s="14"/>
      <c r="B15" s="21" t="s">
        <v>118</v>
      </c>
      <c r="C15" s="22"/>
      <c r="D15" s="23"/>
      <c r="E15" s="26">
        <v>894</v>
      </c>
      <c r="F15" s="9"/>
      <c r="I15" s="5"/>
    </row>
    <row r="16" spans="1:9" ht="35.1" customHeight="1" x14ac:dyDescent="0.3">
      <c r="A16" s="14" t="s">
        <v>114</v>
      </c>
      <c r="B16" s="18" t="s">
        <v>11</v>
      </c>
      <c r="C16" s="15"/>
      <c r="D16" s="16"/>
      <c r="E16" s="17">
        <f>E17+E19+E22</f>
        <v>3373</v>
      </c>
      <c r="F16" s="9"/>
      <c r="I16" s="5"/>
    </row>
    <row r="17" spans="1:6" ht="27" customHeight="1" x14ac:dyDescent="0.3">
      <c r="A17" s="20">
        <v>1</v>
      </c>
      <c r="B17" s="31" t="s">
        <v>12</v>
      </c>
      <c r="C17" s="27"/>
      <c r="D17" s="28"/>
      <c r="E17" s="26">
        <v>247</v>
      </c>
      <c r="F17" s="25"/>
    </row>
    <row r="18" spans="1:6" ht="27" customHeight="1" x14ac:dyDescent="0.3">
      <c r="A18" s="14"/>
      <c r="B18" s="21" t="s">
        <v>140</v>
      </c>
      <c r="C18" s="22"/>
      <c r="D18" s="23"/>
      <c r="E18" s="26">
        <v>247</v>
      </c>
      <c r="F18" s="9"/>
    </row>
    <row r="19" spans="1:6" ht="39.75" customHeight="1" x14ac:dyDescent="0.3">
      <c r="A19" s="20">
        <v>2</v>
      </c>
      <c r="B19" s="31" t="s">
        <v>13</v>
      </c>
      <c r="C19" s="27"/>
      <c r="D19" s="28"/>
      <c r="E19" s="26">
        <f>E20+E21</f>
        <v>1421</v>
      </c>
      <c r="F19" s="25"/>
    </row>
    <row r="20" spans="1:6" ht="27" customHeight="1" x14ac:dyDescent="0.3">
      <c r="A20" s="14"/>
      <c r="B20" s="21" t="s">
        <v>5</v>
      </c>
      <c r="C20" s="22"/>
      <c r="D20" s="23"/>
      <c r="E20" s="26">
        <v>1221</v>
      </c>
      <c r="F20" s="9"/>
    </row>
    <row r="21" spans="1:6" ht="27" customHeight="1" x14ac:dyDescent="0.3">
      <c r="A21" s="14"/>
      <c r="B21" s="21" t="s">
        <v>8</v>
      </c>
      <c r="C21" s="22"/>
      <c r="D21" s="23"/>
      <c r="E21" s="26">
        <v>200</v>
      </c>
      <c r="F21" s="9"/>
    </row>
    <row r="22" spans="1:6" ht="39" customHeight="1" x14ac:dyDescent="0.3">
      <c r="A22" s="20">
        <v>3</v>
      </c>
      <c r="B22" s="31" t="s">
        <v>14</v>
      </c>
      <c r="C22" s="27"/>
      <c r="D22" s="28"/>
      <c r="E22" s="26">
        <v>1705</v>
      </c>
      <c r="F22" s="25"/>
    </row>
    <row r="23" spans="1:6" ht="27" customHeight="1" x14ac:dyDescent="0.3">
      <c r="A23" s="14"/>
      <c r="B23" s="21" t="s">
        <v>119</v>
      </c>
      <c r="C23" s="22"/>
      <c r="D23" s="23"/>
      <c r="E23" s="26">
        <v>1705</v>
      </c>
      <c r="F23" s="9"/>
    </row>
    <row r="24" spans="1:6" ht="58.5" customHeight="1" x14ac:dyDescent="0.3">
      <c r="A24" s="14" t="s">
        <v>115</v>
      </c>
      <c r="B24" s="18" t="s">
        <v>15</v>
      </c>
      <c r="C24" s="15"/>
      <c r="D24" s="16"/>
      <c r="E24" s="17">
        <v>283</v>
      </c>
      <c r="F24" s="9"/>
    </row>
    <row r="25" spans="1:6" ht="27" customHeight="1" x14ac:dyDescent="0.3">
      <c r="A25" s="14"/>
      <c r="B25" s="21" t="s">
        <v>120</v>
      </c>
      <c r="C25" s="29"/>
      <c r="D25" s="30"/>
      <c r="E25" s="26">
        <v>283</v>
      </c>
      <c r="F25" s="9"/>
    </row>
    <row r="26" spans="1:6" ht="27" customHeight="1" x14ac:dyDescent="0.3">
      <c r="A26" s="14" t="s">
        <v>116</v>
      </c>
      <c r="B26" s="18" t="s">
        <v>17</v>
      </c>
      <c r="C26" s="15"/>
      <c r="D26" s="16"/>
      <c r="E26" s="17">
        <f>E27+E28+E29+E30+E31</f>
        <v>355</v>
      </c>
      <c r="F26" s="9"/>
    </row>
    <row r="27" spans="1:6" ht="27" customHeight="1" x14ac:dyDescent="0.3">
      <c r="A27" s="14"/>
      <c r="B27" s="21" t="s">
        <v>5</v>
      </c>
      <c r="C27" s="22"/>
      <c r="D27" s="23"/>
      <c r="E27" s="26">
        <v>180</v>
      </c>
      <c r="F27" s="9"/>
    </row>
    <row r="28" spans="1:6" ht="27" customHeight="1" x14ac:dyDescent="0.3">
      <c r="A28" s="14"/>
      <c r="B28" s="21" t="s">
        <v>8</v>
      </c>
      <c r="C28" s="22"/>
      <c r="D28" s="23"/>
      <c r="E28" s="26">
        <v>65</v>
      </c>
      <c r="F28" s="9"/>
    </row>
    <row r="29" spans="1:6" ht="27" customHeight="1" x14ac:dyDescent="0.3">
      <c r="A29" s="14"/>
      <c r="B29" s="21" t="s">
        <v>140</v>
      </c>
      <c r="C29" s="22"/>
      <c r="D29" s="23"/>
      <c r="E29" s="26">
        <v>35</v>
      </c>
      <c r="F29" s="9"/>
    </row>
    <row r="30" spans="1:6" ht="27" customHeight="1" x14ac:dyDescent="0.3">
      <c r="A30" s="14"/>
      <c r="B30" s="21" t="s">
        <v>120</v>
      </c>
      <c r="C30" s="22"/>
      <c r="D30" s="23"/>
      <c r="E30" s="26">
        <v>30</v>
      </c>
      <c r="F30" s="9"/>
    </row>
    <row r="31" spans="1:6" ht="27" customHeight="1" x14ac:dyDescent="0.3">
      <c r="A31" s="14"/>
      <c r="B31" s="21" t="s">
        <v>119</v>
      </c>
      <c r="C31" s="22"/>
      <c r="D31" s="23"/>
      <c r="E31" s="26">
        <v>45</v>
      </c>
      <c r="F31" s="52"/>
    </row>
  </sheetData>
  <mergeCells count="8">
    <mergeCell ref="A1:F1"/>
    <mergeCell ref="F6:F8"/>
    <mergeCell ref="A2:F2"/>
    <mergeCell ref="A3:F3"/>
    <mergeCell ref="E5:F5"/>
    <mergeCell ref="A6:A8"/>
    <mergeCell ref="B6:B8"/>
    <mergeCell ref="E6:E8"/>
  </mergeCells>
  <pageMargins left="0.51181102362204722" right="0.31496062992125984" top="0.35433070866141736" bottom="0.35433070866141736"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6"/>
  <sheetViews>
    <sheetView tabSelected="1" view="pageLayout" topLeftCell="A99" zoomScale="160" zoomScaleNormal="100" zoomScalePageLayoutView="160" workbookViewId="0">
      <selection activeCell="A3" sqref="A3:F3"/>
    </sheetView>
  </sheetViews>
  <sheetFormatPr defaultColWidth="9.109375" defaultRowHeight="16.8" x14ac:dyDescent="0.3"/>
  <cols>
    <col min="1" max="1" width="5" style="2" customWidth="1"/>
    <col min="2" max="2" width="42.44140625" style="2" customWidth="1"/>
    <col min="3" max="3" width="16.6640625" style="3" hidden="1" customWidth="1"/>
    <col min="4" max="4" width="16.6640625" style="4" hidden="1" customWidth="1"/>
    <col min="5" max="5" width="18.109375" style="5" customWidth="1"/>
    <col min="6" max="6" width="18.44140625" style="2" customWidth="1"/>
    <col min="7" max="8" width="9.109375" style="2"/>
    <col min="9" max="9" width="16.77734375" style="2" customWidth="1"/>
    <col min="10" max="16384" width="9.109375" style="2"/>
  </cols>
  <sheetData>
    <row r="1" spans="1:9" ht="17.399999999999999" x14ac:dyDescent="0.3">
      <c r="A1" s="74" t="s">
        <v>138</v>
      </c>
      <c r="B1" s="74"/>
      <c r="C1" s="74"/>
      <c r="D1" s="74"/>
      <c r="E1" s="74"/>
      <c r="F1" s="74"/>
    </row>
    <row r="2" spans="1:9" ht="52.5" customHeight="1" x14ac:dyDescent="0.3">
      <c r="A2" s="75" t="s">
        <v>137</v>
      </c>
      <c r="B2" s="75"/>
      <c r="C2" s="75"/>
      <c r="D2" s="75"/>
      <c r="E2" s="75"/>
      <c r="F2" s="75"/>
    </row>
    <row r="3" spans="1:9" ht="18" x14ac:dyDescent="0.35">
      <c r="A3" s="76" t="s">
        <v>144</v>
      </c>
      <c r="B3" s="76"/>
      <c r="C3" s="76"/>
      <c r="D3" s="76"/>
      <c r="E3" s="76"/>
      <c r="F3" s="76"/>
    </row>
    <row r="4" spans="1:9" ht="10.5" customHeight="1" x14ac:dyDescent="0.35">
      <c r="A4" s="41"/>
      <c r="B4" s="41"/>
      <c r="C4" s="42"/>
      <c r="D4" s="43"/>
    </row>
    <row r="5" spans="1:9" ht="20.25" customHeight="1" x14ac:dyDescent="0.35">
      <c r="A5" s="41"/>
      <c r="B5" s="41"/>
      <c r="C5" s="42"/>
      <c r="D5" s="43"/>
      <c r="E5" s="77" t="s">
        <v>126</v>
      </c>
      <c r="F5" s="77"/>
    </row>
    <row r="6" spans="1:9" ht="17.399999999999999" x14ac:dyDescent="0.3">
      <c r="A6" s="68" t="s">
        <v>1</v>
      </c>
      <c r="B6" s="68" t="s">
        <v>121</v>
      </c>
      <c r="C6" s="7"/>
      <c r="D6" s="8"/>
      <c r="E6" s="71" t="s">
        <v>117</v>
      </c>
      <c r="F6" s="64" t="s">
        <v>0</v>
      </c>
    </row>
    <row r="7" spans="1:9" ht="17.399999999999999" x14ac:dyDescent="0.3">
      <c r="A7" s="69"/>
      <c r="B7" s="69"/>
      <c r="C7" s="10"/>
      <c r="D7" s="11"/>
      <c r="E7" s="72"/>
      <c r="F7" s="64"/>
    </row>
    <row r="8" spans="1:9" ht="33" customHeight="1" x14ac:dyDescent="0.3">
      <c r="A8" s="70"/>
      <c r="B8" s="70"/>
      <c r="C8" s="12"/>
      <c r="D8" s="13"/>
      <c r="E8" s="73"/>
      <c r="F8" s="64"/>
    </row>
    <row r="9" spans="1:9" ht="27" customHeight="1" x14ac:dyDescent="0.3">
      <c r="A9" s="14"/>
      <c r="B9" s="14" t="s">
        <v>125</v>
      </c>
      <c r="C9" s="15"/>
      <c r="D9" s="16"/>
      <c r="E9" s="44">
        <f>E10</f>
        <v>17187</v>
      </c>
      <c r="F9" s="9"/>
    </row>
    <row r="10" spans="1:9" ht="42" customHeight="1" x14ac:dyDescent="0.3">
      <c r="A10" s="14"/>
      <c r="B10" s="18" t="s">
        <v>7</v>
      </c>
      <c r="C10" s="15">
        <f>SUM(C11:C106)</f>
        <v>172.25</v>
      </c>
      <c r="D10" s="16">
        <f>SUM(D11:D106)</f>
        <v>17186.999999999967</v>
      </c>
      <c r="E10" s="44">
        <v>17187</v>
      </c>
      <c r="F10" s="52"/>
      <c r="I10" s="5"/>
    </row>
    <row r="11" spans="1:9" ht="27" customHeight="1" x14ac:dyDescent="0.3">
      <c r="A11" s="20">
        <v>1</v>
      </c>
      <c r="B11" s="31" t="s">
        <v>18</v>
      </c>
      <c r="C11" s="29">
        <v>1.5</v>
      </c>
      <c r="D11" s="30">
        <f>$E$10/$C$10*C11</f>
        <v>149.66908563134979</v>
      </c>
      <c r="E11" s="45">
        <v>149.529</v>
      </c>
      <c r="F11" s="9"/>
    </row>
    <row r="12" spans="1:9" ht="27" customHeight="1" x14ac:dyDescent="0.3">
      <c r="A12" s="20">
        <f>A11+1</f>
        <v>2</v>
      </c>
      <c r="B12" s="31" t="s">
        <v>19</v>
      </c>
      <c r="C12" s="29">
        <v>2.25</v>
      </c>
      <c r="D12" s="30">
        <f t="shared" ref="D12:D75" si="0">$E$10/$C$10*C12</f>
        <v>224.50362844702468</v>
      </c>
      <c r="E12" s="45">
        <v>224.29400000000001</v>
      </c>
      <c r="F12" s="9"/>
    </row>
    <row r="13" spans="1:9" ht="27" customHeight="1" x14ac:dyDescent="0.3">
      <c r="A13" s="20">
        <f t="shared" ref="A13:A76" si="1">A12+1</f>
        <v>3</v>
      </c>
      <c r="B13" s="31" t="s">
        <v>20</v>
      </c>
      <c r="C13" s="29">
        <v>2.25</v>
      </c>
      <c r="D13" s="30">
        <f t="shared" si="0"/>
        <v>224.50362844702468</v>
      </c>
      <c r="E13" s="45">
        <v>224.29400000000001</v>
      </c>
      <c r="F13" s="9"/>
    </row>
    <row r="14" spans="1:9" ht="27" customHeight="1" x14ac:dyDescent="0.3">
      <c r="A14" s="20">
        <f t="shared" si="1"/>
        <v>4</v>
      </c>
      <c r="B14" s="31" t="s">
        <v>21</v>
      </c>
      <c r="C14" s="29">
        <v>2.25</v>
      </c>
      <c r="D14" s="30">
        <f t="shared" si="0"/>
        <v>224.50362844702468</v>
      </c>
      <c r="E14" s="45">
        <v>224.29400000000001</v>
      </c>
      <c r="F14" s="9"/>
    </row>
    <row r="15" spans="1:9" ht="27" customHeight="1" x14ac:dyDescent="0.3">
      <c r="A15" s="20">
        <f t="shared" si="1"/>
        <v>5</v>
      </c>
      <c r="B15" s="31" t="s">
        <v>22</v>
      </c>
      <c r="C15" s="29">
        <v>2.25</v>
      </c>
      <c r="D15" s="30">
        <f t="shared" si="0"/>
        <v>224.50362844702468</v>
      </c>
      <c r="E15" s="45">
        <v>224.29400000000001</v>
      </c>
      <c r="F15" s="9"/>
    </row>
    <row r="16" spans="1:9" ht="27" customHeight="1" x14ac:dyDescent="0.3">
      <c r="A16" s="20">
        <f t="shared" si="1"/>
        <v>6</v>
      </c>
      <c r="B16" s="31" t="s">
        <v>23</v>
      </c>
      <c r="C16" s="29">
        <v>2.25</v>
      </c>
      <c r="D16" s="30">
        <f t="shared" si="0"/>
        <v>224.50362844702468</v>
      </c>
      <c r="E16" s="45">
        <v>224.29400000000001</v>
      </c>
      <c r="F16" s="9"/>
    </row>
    <row r="17" spans="1:6" ht="27" customHeight="1" x14ac:dyDescent="0.3">
      <c r="A17" s="20">
        <f t="shared" si="1"/>
        <v>7</v>
      </c>
      <c r="B17" s="31" t="s">
        <v>24</v>
      </c>
      <c r="C17" s="29">
        <v>1.5</v>
      </c>
      <c r="D17" s="30">
        <f t="shared" si="0"/>
        <v>149.66908563134979</v>
      </c>
      <c r="E17" s="45">
        <v>149.529</v>
      </c>
      <c r="F17" s="9"/>
    </row>
    <row r="18" spans="1:6" ht="27" customHeight="1" x14ac:dyDescent="0.3">
      <c r="A18" s="20">
        <f t="shared" si="1"/>
        <v>8</v>
      </c>
      <c r="B18" s="31" t="s">
        <v>25</v>
      </c>
      <c r="C18" s="29">
        <v>2.25</v>
      </c>
      <c r="D18" s="30">
        <f t="shared" si="0"/>
        <v>224.50362844702468</v>
      </c>
      <c r="E18" s="45">
        <v>224.29400000000001</v>
      </c>
      <c r="F18" s="9"/>
    </row>
    <row r="19" spans="1:6" ht="27" customHeight="1" x14ac:dyDescent="0.3">
      <c r="A19" s="20">
        <f t="shared" si="1"/>
        <v>9</v>
      </c>
      <c r="B19" s="31" t="s">
        <v>26</v>
      </c>
      <c r="C19" s="29">
        <v>2.25</v>
      </c>
      <c r="D19" s="30">
        <f t="shared" si="0"/>
        <v>224.50362844702468</v>
      </c>
      <c r="E19" s="45">
        <v>224.29400000000001</v>
      </c>
      <c r="F19" s="9"/>
    </row>
    <row r="20" spans="1:6" ht="27" customHeight="1" x14ac:dyDescent="0.3">
      <c r="A20" s="20">
        <f t="shared" si="1"/>
        <v>10</v>
      </c>
      <c r="B20" s="31" t="s">
        <v>27</v>
      </c>
      <c r="C20" s="29">
        <v>2.25</v>
      </c>
      <c r="D20" s="30">
        <f t="shared" si="0"/>
        <v>224.50362844702468</v>
      </c>
      <c r="E20" s="45">
        <v>224.29400000000001</v>
      </c>
      <c r="F20" s="9"/>
    </row>
    <row r="21" spans="1:6" ht="27" customHeight="1" x14ac:dyDescent="0.3">
      <c r="A21" s="20">
        <f t="shared" si="1"/>
        <v>11</v>
      </c>
      <c r="B21" s="31" t="s">
        <v>28</v>
      </c>
      <c r="C21" s="29">
        <v>2.25</v>
      </c>
      <c r="D21" s="30">
        <f t="shared" si="0"/>
        <v>224.50362844702468</v>
      </c>
      <c r="E21" s="45">
        <v>224.29400000000001</v>
      </c>
      <c r="F21" s="9"/>
    </row>
    <row r="22" spans="1:6" ht="27" customHeight="1" x14ac:dyDescent="0.3">
      <c r="A22" s="20">
        <f t="shared" si="1"/>
        <v>12</v>
      </c>
      <c r="B22" s="31" t="s">
        <v>29</v>
      </c>
      <c r="C22" s="29">
        <v>1.5</v>
      </c>
      <c r="D22" s="30">
        <f t="shared" si="0"/>
        <v>149.66908563134979</v>
      </c>
      <c r="E22" s="45">
        <v>149.529</v>
      </c>
      <c r="F22" s="9"/>
    </row>
    <row r="23" spans="1:6" ht="27" customHeight="1" x14ac:dyDescent="0.3">
      <c r="A23" s="20">
        <f t="shared" si="1"/>
        <v>13</v>
      </c>
      <c r="B23" s="31" t="s">
        <v>30</v>
      </c>
      <c r="C23" s="29">
        <v>2.25</v>
      </c>
      <c r="D23" s="30">
        <f t="shared" si="0"/>
        <v>224.50362844702468</v>
      </c>
      <c r="E23" s="45">
        <v>224.29400000000001</v>
      </c>
      <c r="F23" s="9"/>
    </row>
    <row r="24" spans="1:6" ht="27" customHeight="1" x14ac:dyDescent="0.3">
      <c r="A24" s="20">
        <f t="shared" si="1"/>
        <v>14</v>
      </c>
      <c r="B24" s="31" t="s">
        <v>31</v>
      </c>
      <c r="C24" s="29">
        <v>1.5</v>
      </c>
      <c r="D24" s="30">
        <f t="shared" si="0"/>
        <v>149.66908563134979</v>
      </c>
      <c r="E24" s="45">
        <v>149.529</v>
      </c>
      <c r="F24" s="9"/>
    </row>
    <row r="25" spans="1:6" ht="27" customHeight="1" x14ac:dyDescent="0.3">
      <c r="A25" s="20">
        <f t="shared" si="1"/>
        <v>15</v>
      </c>
      <c r="B25" s="31" t="s">
        <v>32</v>
      </c>
      <c r="C25" s="29">
        <v>1.5</v>
      </c>
      <c r="D25" s="30">
        <f t="shared" si="0"/>
        <v>149.66908563134979</v>
      </c>
      <c r="E25" s="45">
        <v>149.529</v>
      </c>
      <c r="F25" s="9"/>
    </row>
    <row r="26" spans="1:6" ht="27" customHeight="1" x14ac:dyDescent="0.3">
      <c r="A26" s="20">
        <f t="shared" si="1"/>
        <v>16</v>
      </c>
      <c r="B26" s="31" t="s">
        <v>33</v>
      </c>
      <c r="C26" s="29">
        <v>1.5</v>
      </c>
      <c r="D26" s="30">
        <f t="shared" si="0"/>
        <v>149.66908563134979</v>
      </c>
      <c r="E26" s="45">
        <v>149.529</v>
      </c>
      <c r="F26" s="9"/>
    </row>
    <row r="27" spans="1:6" ht="27" customHeight="1" x14ac:dyDescent="0.3">
      <c r="A27" s="20">
        <f t="shared" si="1"/>
        <v>17</v>
      </c>
      <c r="B27" s="31" t="s">
        <v>34</v>
      </c>
      <c r="C27" s="29">
        <v>2.25</v>
      </c>
      <c r="D27" s="30">
        <f t="shared" si="0"/>
        <v>224.50362844702468</v>
      </c>
      <c r="E27" s="45">
        <v>224.29400000000001</v>
      </c>
      <c r="F27" s="9"/>
    </row>
    <row r="28" spans="1:6" ht="27" customHeight="1" x14ac:dyDescent="0.3">
      <c r="A28" s="20">
        <f t="shared" si="1"/>
        <v>18</v>
      </c>
      <c r="B28" s="31" t="s">
        <v>35</v>
      </c>
      <c r="C28" s="29">
        <v>1.5</v>
      </c>
      <c r="D28" s="30">
        <f t="shared" si="0"/>
        <v>149.66908563134979</v>
      </c>
      <c r="E28" s="45">
        <v>149.529</v>
      </c>
      <c r="F28" s="9"/>
    </row>
    <row r="29" spans="1:6" ht="27" customHeight="1" x14ac:dyDescent="0.3">
      <c r="A29" s="20">
        <f t="shared" si="1"/>
        <v>19</v>
      </c>
      <c r="B29" s="31" t="s">
        <v>36</v>
      </c>
      <c r="C29" s="29">
        <v>1.5</v>
      </c>
      <c r="D29" s="30">
        <f t="shared" si="0"/>
        <v>149.66908563134979</v>
      </c>
      <c r="E29" s="45">
        <v>149.529</v>
      </c>
      <c r="F29" s="9"/>
    </row>
    <row r="30" spans="1:6" ht="27" customHeight="1" x14ac:dyDescent="0.3">
      <c r="A30" s="20">
        <f t="shared" si="1"/>
        <v>20</v>
      </c>
      <c r="B30" s="31" t="s">
        <v>37</v>
      </c>
      <c r="C30" s="29">
        <v>1.5</v>
      </c>
      <c r="D30" s="30">
        <f t="shared" si="0"/>
        <v>149.66908563134979</v>
      </c>
      <c r="E30" s="45">
        <v>149.529</v>
      </c>
      <c r="F30" s="9"/>
    </row>
    <row r="31" spans="1:6" ht="27" customHeight="1" x14ac:dyDescent="0.3">
      <c r="A31" s="20">
        <f t="shared" si="1"/>
        <v>21</v>
      </c>
      <c r="B31" s="31" t="s">
        <v>38</v>
      </c>
      <c r="C31" s="29">
        <v>1.5</v>
      </c>
      <c r="D31" s="30">
        <f t="shared" si="0"/>
        <v>149.66908563134979</v>
      </c>
      <c r="E31" s="45">
        <v>149.529</v>
      </c>
      <c r="F31" s="9"/>
    </row>
    <row r="32" spans="1:6" ht="27" customHeight="1" x14ac:dyDescent="0.3">
      <c r="A32" s="20">
        <f t="shared" si="1"/>
        <v>22</v>
      </c>
      <c r="B32" s="31" t="s">
        <v>39</v>
      </c>
      <c r="C32" s="29">
        <v>1.5</v>
      </c>
      <c r="D32" s="30">
        <f t="shared" si="0"/>
        <v>149.66908563134979</v>
      </c>
      <c r="E32" s="45">
        <v>149.529</v>
      </c>
      <c r="F32" s="9"/>
    </row>
    <row r="33" spans="1:6" ht="27" customHeight="1" x14ac:dyDescent="0.3">
      <c r="A33" s="20">
        <f t="shared" si="1"/>
        <v>23</v>
      </c>
      <c r="B33" s="31" t="s">
        <v>40</v>
      </c>
      <c r="C33" s="29">
        <v>1.5</v>
      </c>
      <c r="D33" s="30">
        <f t="shared" si="0"/>
        <v>149.66908563134979</v>
      </c>
      <c r="E33" s="45">
        <v>149.529</v>
      </c>
      <c r="F33" s="9"/>
    </row>
    <row r="34" spans="1:6" ht="27" customHeight="1" x14ac:dyDescent="0.3">
      <c r="A34" s="20">
        <f t="shared" si="1"/>
        <v>24</v>
      </c>
      <c r="B34" s="31" t="s">
        <v>41</v>
      </c>
      <c r="C34" s="29">
        <v>1.5</v>
      </c>
      <c r="D34" s="30">
        <f t="shared" si="0"/>
        <v>149.66908563134979</v>
      </c>
      <c r="E34" s="45">
        <v>149.529</v>
      </c>
      <c r="F34" s="9"/>
    </row>
    <row r="35" spans="1:6" ht="27" customHeight="1" x14ac:dyDescent="0.3">
      <c r="A35" s="20">
        <f t="shared" si="1"/>
        <v>25</v>
      </c>
      <c r="B35" s="31" t="s">
        <v>42</v>
      </c>
      <c r="C35" s="29">
        <v>2.25</v>
      </c>
      <c r="D35" s="30">
        <f t="shared" si="0"/>
        <v>224.50362844702468</v>
      </c>
      <c r="E35" s="45">
        <v>224.29400000000001</v>
      </c>
      <c r="F35" s="9"/>
    </row>
    <row r="36" spans="1:6" ht="27" customHeight="1" x14ac:dyDescent="0.3">
      <c r="A36" s="20">
        <f t="shared" si="1"/>
        <v>26</v>
      </c>
      <c r="B36" s="31" t="s">
        <v>43</v>
      </c>
      <c r="C36" s="29">
        <v>1.5</v>
      </c>
      <c r="D36" s="30">
        <f t="shared" si="0"/>
        <v>149.66908563134979</v>
      </c>
      <c r="E36" s="45">
        <v>149.529</v>
      </c>
      <c r="F36" s="9"/>
    </row>
    <row r="37" spans="1:6" ht="27" customHeight="1" x14ac:dyDescent="0.3">
      <c r="A37" s="20">
        <f t="shared" si="1"/>
        <v>27</v>
      </c>
      <c r="B37" s="31" t="s">
        <v>44</v>
      </c>
      <c r="C37" s="29">
        <v>2.25</v>
      </c>
      <c r="D37" s="30">
        <f t="shared" si="0"/>
        <v>224.50362844702468</v>
      </c>
      <c r="E37" s="45">
        <v>224.29400000000001</v>
      </c>
      <c r="F37" s="9"/>
    </row>
    <row r="38" spans="1:6" ht="27" customHeight="1" x14ac:dyDescent="0.3">
      <c r="A38" s="20">
        <f t="shared" si="1"/>
        <v>28</v>
      </c>
      <c r="B38" s="31" t="s">
        <v>45</v>
      </c>
      <c r="C38" s="29">
        <v>2.25</v>
      </c>
      <c r="D38" s="30">
        <f t="shared" si="0"/>
        <v>224.50362844702468</v>
      </c>
      <c r="E38" s="45">
        <v>224.29400000000001</v>
      </c>
      <c r="F38" s="9"/>
    </row>
    <row r="39" spans="1:6" ht="27" customHeight="1" x14ac:dyDescent="0.3">
      <c r="A39" s="20">
        <f t="shared" si="1"/>
        <v>29</v>
      </c>
      <c r="B39" s="31" t="s">
        <v>46</v>
      </c>
      <c r="C39" s="29">
        <v>1.5</v>
      </c>
      <c r="D39" s="30">
        <f t="shared" si="0"/>
        <v>149.66908563134979</v>
      </c>
      <c r="E39" s="45">
        <v>149.529</v>
      </c>
      <c r="F39" s="9"/>
    </row>
    <row r="40" spans="1:6" ht="27" customHeight="1" x14ac:dyDescent="0.3">
      <c r="A40" s="20">
        <f t="shared" si="1"/>
        <v>30</v>
      </c>
      <c r="B40" s="31" t="s">
        <v>47</v>
      </c>
      <c r="C40" s="29">
        <v>2.25</v>
      </c>
      <c r="D40" s="30">
        <f t="shared" si="0"/>
        <v>224.50362844702468</v>
      </c>
      <c r="E40" s="45">
        <v>224.29400000000001</v>
      </c>
      <c r="F40" s="9"/>
    </row>
    <row r="41" spans="1:6" ht="27" customHeight="1" x14ac:dyDescent="0.3">
      <c r="A41" s="20">
        <f t="shared" si="1"/>
        <v>31</v>
      </c>
      <c r="B41" s="31" t="s">
        <v>48</v>
      </c>
      <c r="C41" s="29">
        <v>2.25</v>
      </c>
      <c r="D41" s="30">
        <f t="shared" si="0"/>
        <v>224.50362844702468</v>
      </c>
      <c r="E41" s="45">
        <v>224.29400000000001</v>
      </c>
      <c r="F41" s="9"/>
    </row>
    <row r="42" spans="1:6" ht="27" customHeight="1" x14ac:dyDescent="0.3">
      <c r="A42" s="20">
        <f t="shared" si="1"/>
        <v>32</v>
      </c>
      <c r="B42" s="31" t="s">
        <v>49</v>
      </c>
      <c r="C42" s="29">
        <v>1.5</v>
      </c>
      <c r="D42" s="30">
        <f t="shared" si="0"/>
        <v>149.66908563134979</v>
      </c>
      <c r="E42" s="45">
        <v>149.529</v>
      </c>
      <c r="F42" s="9"/>
    </row>
    <row r="43" spans="1:6" ht="27" customHeight="1" x14ac:dyDescent="0.3">
      <c r="A43" s="20">
        <f t="shared" si="1"/>
        <v>33</v>
      </c>
      <c r="B43" s="31" t="s">
        <v>50</v>
      </c>
      <c r="C43" s="29">
        <v>2.25</v>
      </c>
      <c r="D43" s="30">
        <f t="shared" si="0"/>
        <v>224.50362844702468</v>
      </c>
      <c r="E43" s="45">
        <v>224.29400000000001</v>
      </c>
      <c r="F43" s="9"/>
    </row>
    <row r="44" spans="1:6" ht="27" customHeight="1" x14ac:dyDescent="0.3">
      <c r="A44" s="20">
        <f t="shared" si="1"/>
        <v>34</v>
      </c>
      <c r="B44" s="31" t="s">
        <v>51</v>
      </c>
      <c r="C44" s="29">
        <v>2.25</v>
      </c>
      <c r="D44" s="30">
        <f t="shared" si="0"/>
        <v>224.50362844702468</v>
      </c>
      <c r="E44" s="45">
        <v>224.29400000000001</v>
      </c>
      <c r="F44" s="9"/>
    </row>
    <row r="45" spans="1:6" ht="27" customHeight="1" x14ac:dyDescent="0.3">
      <c r="A45" s="20">
        <f t="shared" si="1"/>
        <v>35</v>
      </c>
      <c r="B45" s="31" t="s">
        <v>52</v>
      </c>
      <c r="C45" s="29">
        <v>2.25</v>
      </c>
      <c r="D45" s="30">
        <f t="shared" si="0"/>
        <v>224.50362844702468</v>
      </c>
      <c r="E45" s="45">
        <v>224.29400000000001</v>
      </c>
      <c r="F45" s="9"/>
    </row>
    <row r="46" spans="1:6" ht="27" customHeight="1" x14ac:dyDescent="0.3">
      <c r="A46" s="20">
        <f t="shared" si="1"/>
        <v>36</v>
      </c>
      <c r="B46" s="31" t="s">
        <v>53</v>
      </c>
      <c r="C46" s="29">
        <v>1.5</v>
      </c>
      <c r="D46" s="30">
        <f t="shared" si="0"/>
        <v>149.66908563134979</v>
      </c>
      <c r="E46" s="45">
        <v>149.529</v>
      </c>
      <c r="F46" s="9"/>
    </row>
    <row r="47" spans="1:6" ht="27" customHeight="1" x14ac:dyDescent="0.3">
      <c r="A47" s="20">
        <f t="shared" si="1"/>
        <v>37</v>
      </c>
      <c r="B47" s="31" t="s">
        <v>54</v>
      </c>
      <c r="C47" s="29">
        <v>2.25</v>
      </c>
      <c r="D47" s="30">
        <f t="shared" si="0"/>
        <v>224.50362844702468</v>
      </c>
      <c r="E47" s="45">
        <v>224.29400000000001</v>
      </c>
      <c r="F47" s="9"/>
    </row>
    <row r="48" spans="1:6" ht="27" customHeight="1" x14ac:dyDescent="0.3">
      <c r="A48" s="20">
        <f t="shared" si="1"/>
        <v>38</v>
      </c>
      <c r="B48" s="31" t="s">
        <v>55</v>
      </c>
      <c r="C48" s="29">
        <v>1.5</v>
      </c>
      <c r="D48" s="30">
        <f t="shared" si="0"/>
        <v>149.66908563134979</v>
      </c>
      <c r="E48" s="45">
        <v>149.529</v>
      </c>
      <c r="F48" s="9"/>
    </row>
    <row r="49" spans="1:6" ht="27" customHeight="1" x14ac:dyDescent="0.3">
      <c r="A49" s="20">
        <f t="shared" si="1"/>
        <v>39</v>
      </c>
      <c r="B49" s="31" t="s">
        <v>56</v>
      </c>
      <c r="C49" s="29">
        <v>1.5</v>
      </c>
      <c r="D49" s="30">
        <f t="shared" si="0"/>
        <v>149.66908563134979</v>
      </c>
      <c r="E49" s="45">
        <v>149.529</v>
      </c>
      <c r="F49" s="9"/>
    </row>
    <row r="50" spans="1:6" ht="27" customHeight="1" x14ac:dyDescent="0.3">
      <c r="A50" s="20">
        <f t="shared" si="1"/>
        <v>40</v>
      </c>
      <c r="B50" s="31" t="s">
        <v>57</v>
      </c>
      <c r="C50" s="29">
        <v>2.25</v>
      </c>
      <c r="D50" s="30">
        <f t="shared" si="0"/>
        <v>224.50362844702468</v>
      </c>
      <c r="E50" s="45">
        <v>224.29400000000001</v>
      </c>
      <c r="F50" s="9"/>
    </row>
    <row r="51" spans="1:6" ht="27" customHeight="1" x14ac:dyDescent="0.3">
      <c r="A51" s="20">
        <f t="shared" si="1"/>
        <v>41</v>
      </c>
      <c r="B51" s="31" t="s">
        <v>58</v>
      </c>
      <c r="C51" s="29">
        <v>2.25</v>
      </c>
      <c r="D51" s="30">
        <f t="shared" si="0"/>
        <v>224.50362844702468</v>
      </c>
      <c r="E51" s="45">
        <v>224.29400000000001</v>
      </c>
      <c r="F51" s="9"/>
    </row>
    <row r="52" spans="1:6" ht="27" customHeight="1" x14ac:dyDescent="0.3">
      <c r="A52" s="20">
        <f t="shared" si="1"/>
        <v>42</v>
      </c>
      <c r="B52" s="31" t="s">
        <v>59</v>
      </c>
      <c r="C52" s="29">
        <v>2.25</v>
      </c>
      <c r="D52" s="30">
        <f t="shared" si="0"/>
        <v>224.50362844702468</v>
      </c>
      <c r="E52" s="45">
        <v>224.29400000000001</v>
      </c>
      <c r="F52" s="9"/>
    </row>
    <row r="53" spans="1:6" ht="27" customHeight="1" x14ac:dyDescent="0.3">
      <c r="A53" s="20">
        <f t="shared" si="1"/>
        <v>43</v>
      </c>
      <c r="B53" s="31" t="s">
        <v>60</v>
      </c>
      <c r="C53" s="29">
        <v>1.5</v>
      </c>
      <c r="D53" s="30">
        <f t="shared" si="0"/>
        <v>149.66908563134979</v>
      </c>
      <c r="E53" s="45">
        <v>149.529</v>
      </c>
      <c r="F53" s="9"/>
    </row>
    <row r="54" spans="1:6" ht="27" customHeight="1" x14ac:dyDescent="0.3">
      <c r="A54" s="20">
        <f t="shared" si="1"/>
        <v>44</v>
      </c>
      <c r="B54" s="31" t="s">
        <v>61</v>
      </c>
      <c r="C54" s="29">
        <v>1.5</v>
      </c>
      <c r="D54" s="30">
        <f t="shared" si="0"/>
        <v>149.66908563134979</v>
      </c>
      <c r="E54" s="45">
        <v>149.529</v>
      </c>
      <c r="F54" s="9"/>
    </row>
    <row r="55" spans="1:6" ht="27" customHeight="1" x14ac:dyDescent="0.3">
      <c r="A55" s="20">
        <f t="shared" si="1"/>
        <v>45</v>
      </c>
      <c r="B55" s="31" t="s">
        <v>62</v>
      </c>
      <c r="C55" s="29">
        <v>1.5</v>
      </c>
      <c r="D55" s="30">
        <f t="shared" si="0"/>
        <v>149.66908563134979</v>
      </c>
      <c r="E55" s="45">
        <v>149.529</v>
      </c>
      <c r="F55" s="9"/>
    </row>
    <row r="56" spans="1:6" ht="27" customHeight="1" x14ac:dyDescent="0.3">
      <c r="A56" s="20">
        <f t="shared" si="1"/>
        <v>46</v>
      </c>
      <c r="B56" s="31" t="s">
        <v>63</v>
      </c>
      <c r="C56" s="29">
        <v>2.25</v>
      </c>
      <c r="D56" s="30">
        <f t="shared" si="0"/>
        <v>224.50362844702468</v>
      </c>
      <c r="E56" s="45">
        <v>224.29400000000001</v>
      </c>
      <c r="F56" s="9"/>
    </row>
    <row r="57" spans="1:6" ht="27" customHeight="1" x14ac:dyDescent="0.3">
      <c r="A57" s="20">
        <f t="shared" si="1"/>
        <v>47</v>
      </c>
      <c r="B57" s="31" t="s">
        <v>64</v>
      </c>
      <c r="C57" s="29">
        <v>1.5</v>
      </c>
      <c r="D57" s="30">
        <f t="shared" si="0"/>
        <v>149.66908563134979</v>
      </c>
      <c r="E57" s="45">
        <v>149.529</v>
      </c>
      <c r="F57" s="9"/>
    </row>
    <row r="58" spans="1:6" ht="27" customHeight="1" x14ac:dyDescent="0.3">
      <c r="A58" s="20">
        <f t="shared" si="1"/>
        <v>48</v>
      </c>
      <c r="B58" s="31" t="s">
        <v>65</v>
      </c>
      <c r="C58" s="29">
        <v>2.25</v>
      </c>
      <c r="D58" s="30">
        <f t="shared" si="0"/>
        <v>224.50362844702468</v>
      </c>
      <c r="E58" s="45">
        <v>224.29400000000001</v>
      </c>
      <c r="F58" s="9"/>
    </row>
    <row r="59" spans="1:6" ht="27" customHeight="1" x14ac:dyDescent="0.3">
      <c r="A59" s="20">
        <f t="shared" si="1"/>
        <v>49</v>
      </c>
      <c r="B59" s="31" t="s">
        <v>66</v>
      </c>
      <c r="C59" s="29">
        <v>2.25</v>
      </c>
      <c r="D59" s="30">
        <f t="shared" si="0"/>
        <v>224.50362844702468</v>
      </c>
      <c r="E59" s="45">
        <v>224.29400000000001</v>
      </c>
      <c r="F59" s="9"/>
    </row>
    <row r="60" spans="1:6" ht="27" customHeight="1" x14ac:dyDescent="0.3">
      <c r="A60" s="20">
        <f t="shared" si="1"/>
        <v>50</v>
      </c>
      <c r="B60" s="31" t="s">
        <v>67</v>
      </c>
      <c r="C60" s="29">
        <v>2.25</v>
      </c>
      <c r="D60" s="30">
        <f t="shared" si="0"/>
        <v>224.50362844702468</v>
      </c>
      <c r="E60" s="45">
        <v>224.29400000000001</v>
      </c>
      <c r="F60" s="9"/>
    </row>
    <row r="61" spans="1:6" ht="27" customHeight="1" x14ac:dyDescent="0.3">
      <c r="A61" s="20">
        <f t="shared" si="1"/>
        <v>51</v>
      </c>
      <c r="B61" s="31" t="s">
        <v>68</v>
      </c>
      <c r="C61" s="29">
        <v>2.25</v>
      </c>
      <c r="D61" s="30">
        <f t="shared" si="0"/>
        <v>224.50362844702468</v>
      </c>
      <c r="E61" s="45">
        <v>224.29400000000001</v>
      </c>
      <c r="F61" s="9"/>
    </row>
    <row r="62" spans="1:6" ht="27" customHeight="1" x14ac:dyDescent="0.3">
      <c r="A62" s="20">
        <f t="shared" si="1"/>
        <v>52</v>
      </c>
      <c r="B62" s="31" t="s">
        <v>69</v>
      </c>
      <c r="C62" s="29">
        <v>2.25</v>
      </c>
      <c r="D62" s="30">
        <f t="shared" si="0"/>
        <v>224.50362844702468</v>
      </c>
      <c r="E62" s="45">
        <v>224.29400000000001</v>
      </c>
      <c r="F62" s="9"/>
    </row>
    <row r="63" spans="1:6" ht="27" customHeight="1" x14ac:dyDescent="0.3">
      <c r="A63" s="20">
        <f t="shared" si="1"/>
        <v>53</v>
      </c>
      <c r="B63" s="31" t="s">
        <v>70</v>
      </c>
      <c r="C63" s="29">
        <v>2.25</v>
      </c>
      <c r="D63" s="30">
        <f t="shared" si="0"/>
        <v>224.50362844702468</v>
      </c>
      <c r="E63" s="45">
        <v>224.29400000000001</v>
      </c>
      <c r="F63" s="9"/>
    </row>
    <row r="64" spans="1:6" ht="27" customHeight="1" x14ac:dyDescent="0.3">
      <c r="A64" s="20">
        <f t="shared" si="1"/>
        <v>54</v>
      </c>
      <c r="B64" s="31" t="s">
        <v>71</v>
      </c>
      <c r="C64" s="29">
        <v>2.25</v>
      </c>
      <c r="D64" s="30">
        <f t="shared" si="0"/>
        <v>224.50362844702468</v>
      </c>
      <c r="E64" s="45">
        <v>224.29400000000001</v>
      </c>
      <c r="F64" s="9"/>
    </row>
    <row r="65" spans="1:6" ht="27" customHeight="1" x14ac:dyDescent="0.3">
      <c r="A65" s="20">
        <f t="shared" si="1"/>
        <v>55</v>
      </c>
      <c r="B65" s="31" t="s">
        <v>72</v>
      </c>
      <c r="C65" s="29">
        <v>2.25</v>
      </c>
      <c r="D65" s="30">
        <f t="shared" si="0"/>
        <v>224.50362844702468</v>
      </c>
      <c r="E65" s="45">
        <v>224.29400000000001</v>
      </c>
      <c r="F65" s="9"/>
    </row>
    <row r="66" spans="1:6" ht="27" customHeight="1" x14ac:dyDescent="0.3">
      <c r="A66" s="20">
        <f t="shared" si="1"/>
        <v>56</v>
      </c>
      <c r="B66" s="31" t="s">
        <v>73</v>
      </c>
      <c r="C66" s="29">
        <v>2.25</v>
      </c>
      <c r="D66" s="30">
        <f t="shared" si="0"/>
        <v>224.50362844702468</v>
      </c>
      <c r="E66" s="45">
        <v>224.29400000000001</v>
      </c>
      <c r="F66" s="9"/>
    </row>
    <row r="67" spans="1:6" ht="27" customHeight="1" x14ac:dyDescent="0.3">
      <c r="A67" s="20">
        <f t="shared" si="1"/>
        <v>57</v>
      </c>
      <c r="B67" s="31" t="s">
        <v>74</v>
      </c>
      <c r="C67" s="29">
        <v>1.5</v>
      </c>
      <c r="D67" s="30">
        <f t="shared" si="0"/>
        <v>149.66908563134979</v>
      </c>
      <c r="E67" s="45">
        <v>149.529</v>
      </c>
      <c r="F67" s="9"/>
    </row>
    <row r="68" spans="1:6" ht="27" customHeight="1" x14ac:dyDescent="0.3">
      <c r="A68" s="20">
        <f t="shared" si="1"/>
        <v>58</v>
      </c>
      <c r="B68" s="31" t="s">
        <v>75</v>
      </c>
      <c r="C68" s="29">
        <v>2.25</v>
      </c>
      <c r="D68" s="30">
        <f t="shared" si="0"/>
        <v>224.50362844702468</v>
      </c>
      <c r="E68" s="45">
        <v>224.29400000000001</v>
      </c>
      <c r="F68" s="9"/>
    </row>
    <row r="69" spans="1:6" ht="27" customHeight="1" x14ac:dyDescent="0.3">
      <c r="A69" s="20">
        <f t="shared" si="1"/>
        <v>59</v>
      </c>
      <c r="B69" s="31" t="s">
        <v>76</v>
      </c>
      <c r="C69" s="29">
        <v>1.5</v>
      </c>
      <c r="D69" s="30">
        <f t="shared" si="0"/>
        <v>149.66908563134979</v>
      </c>
      <c r="E69" s="45">
        <v>149.529</v>
      </c>
      <c r="F69" s="9"/>
    </row>
    <row r="70" spans="1:6" ht="27" customHeight="1" x14ac:dyDescent="0.3">
      <c r="A70" s="20">
        <f t="shared" si="1"/>
        <v>60</v>
      </c>
      <c r="B70" s="31" t="s">
        <v>77</v>
      </c>
      <c r="C70" s="29">
        <v>2.25</v>
      </c>
      <c r="D70" s="30">
        <f t="shared" si="0"/>
        <v>224.50362844702468</v>
      </c>
      <c r="E70" s="45">
        <v>224.29400000000001</v>
      </c>
      <c r="F70" s="9"/>
    </row>
    <row r="71" spans="1:6" ht="27" customHeight="1" x14ac:dyDescent="0.3">
      <c r="A71" s="20">
        <f t="shared" si="1"/>
        <v>61</v>
      </c>
      <c r="B71" s="31" t="s">
        <v>78</v>
      </c>
      <c r="C71" s="29">
        <v>2.25</v>
      </c>
      <c r="D71" s="30">
        <f t="shared" si="0"/>
        <v>224.50362844702468</v>
      </c>
      <c r="E71" s="45">
        <v>224.29400000000001</v>
      </c>
      <c r="F71" s="9"/>
    </row>
    <row r="72" spans="1:6" ht="27" customHeight="1" x14ac:dyDescent="0.3">
      <c r="A72" s="20">
        <f t="shared" si="1"/>
        <v>62</v>
      </c>
      <c r="B72" s="31" t="s">
        <v>79</v>
      </c>
      <c r="C72" s="29">
        <v>2.25</v>
      </c>
      <c r="D72" s="30">
        <f t="shared" si="0"/>
        <v>224.50362844702468</v>
      </c>
      <c r="E72" s="45">
        <v>224.29400000000001</v>
      </c>
      <c r="F72" s="9"/>
    </row>
    <row r="73" spans="1:6" ht="27" customHeight="1" x14ac:dyDescent="0.3">
      <c r="A73" s="20">
        <f t="shared" si="1"/>
        <v>63</v>
      </c>
      <c r="B73" s="31" t="s">
        <v>142</v>
      </c>
      <c r="C73" s="29">
        <v>1.5</v>
      </c>
      <c r="D73" s="30">
        <f t="shared" si="0"/>
        <v>149.66908563134979</v>
      </c>
      <c r="E73" s="45">
        <v>149.529</v>
      </c>
      <c r="F73" s="9"/>
    </row>
    <row r="74" spans="1:6" ht="27" customHeight="1" x14ac:dyDescent="0.35">
      <c r="A74" s="20">
        <f t="shared" si="1"/>
        <v>64</v>
      </c>
      <c r="B74" s="46" t="s">
        <v>80</v>
      </c>
      <c r="C74" s="47">
        <v>1.5</v>
      </c>
      <c r="D74" s="30">
        <f t="shared" si="0"/>
        <v>149.66908563134979</v>
      </c>
      <c r="E74" s="45">
        <v>149.529</v>
      </c>
      <c r="F74" s="9"/>
    </row>
    <row r="75" spans="1:6" ht="27" customHeight="1" x14ac:dyDescent="0.35">
      <c r="A75" s="20">
        <f t="shared" si="1"/>
        <v>65</v>
      </c>
      <c r="B75" s="48" t="s">
        <v>81</v>
      </c>
      <c r="C75" s="49">
        <v>1.5</v>
      </c>
      <c r="D75" s="30">
        <f t="shared" si="0"/>
        <v>149.66908563134979</v>
      </c>
      <c r="E75" s="45">
        <v>149.529</v>
      </c>
      <c r="F75" s="9"/>
    </row>
    <row r="76" spans="1:6" ht="27" customHeight="1" x14ac:dyDescent="0.35">
      <c r="A76" s="20">
        <f t="shared" si="1"/>
        <v>66</v>
      </c>
      <c r="B76" s="48" t="s">
        <v>82</v>
      </c>
      <c r="C76" s="49">
        <v>1.5</v>
      </c>
      <c r="D76" s="30">
        <f t="shared" ref="D76:D106" si="2">$E$10/$C$10*C76</f>
        <v>149.66908563134979</v>
      </c>
      <c r="E76" s="45">
        <v>149.529</v>
      </c>
      <c r="F76" s="9"/>
    </row>
    <row r="77" spans="1:6" ht="27" customHeight="1" x14ac:dyDescent="0.35">
      <c r="A77" s="20">
        <f t="shared" ref="A77:A106" si="3">A76+1</f>
        <v>67</v>
      </c>
      <c r="B77" s="48" t="s">
        <v>83</v>
      </c>
      <c r="C77" s="49">
        <v>1.5</v>
      </c>
      <c r="D77" s="30">
        <f t="shared" si="2"/>
        <v>149.66908563134979</v>
      </c>
      <c r="E77" s="45">
        <v>149.529</v>
      </c>
      <c r="F77" s="9"/>
    </row>
    <row r="78" spans="1:6" ht="27" customHeight="1" x14ac:dyDescent="0.35">
      <c r="A78" s="20">
        <f t="shared" si="3"/>
        <v>68</v>
      </c>
      <c r="B78" s="48" t="s">
        <v>84</v>
      </c>
      <c r="C78" s="49">
        <v>1.5</v>
      </c>
      <c r="D78" s="30">
        <f t="shared" si="2"/>
        <v>149.66908563134979</v>
      </c>
      <c r="E78" s="45">
        <v>149.529</v>
      </c>
      <c r="F78" s="9"/>
    </row>
    <row r="79" spans="1:6" ht="27" customHeight="1" x14ac:dyDescent="0.35">
      <c r="A79" s="20">
        <f t="shared" si="3"/>
        <v>69</v>
      </c>
      <c r="B79" s="50" t="s">
        <v>85</v>
      </c>
      <c r="C79" s="51">
        <v>1.5</v>
      </c>
      <c r="D79" s="30">
        <f t="shared" si="2"/>
        <v>149.66908563134979</v>
      </c>
      <c r="E79" s="45">
        <v>149.529</v>
      </c>
      <c r="F79" s="9"/>
    </row>
    <row r="80" spans="1:6" ht="27" customHeight="1" x14ac:dyDescent="0.35">
      <c r="A80" s="20">
        <f t="shared" si="3"/>
        <v>70</v>
      </c>
      <c r="B80" s="48" t="s">
        <v>86</v>
      </c>
      <c r="C80" s="49">
        <v>1.5</v>
      </c>
      <c r="D80" s="30">
        <f t="shared" si="2"/>
        <v>149.66908563134979</v>
      </c>
      <c r="E80" s="45">
        <v>149.529</v>
      </c>
      <c r="F80" s="9"/>
    </row>
    <row r="81" spans="1:6" ht="27" customHeight="1" x14ac:dyDescent="0.35">
      <c r="A81" s="20">
        <f t="shared" si="3"/>
        <v>71</v>
      </c>
      <c r="B81" s="48" t="s">
        <v>87</v>
      </c>
      <c r="C81" s="49">
        <v>1.5</v>
      </c>
      <c r="D81" s="30">
        <f t="shared" si="2"/>
        <v>149.66908563134979</v>
      </c>
      <c r="E81" s="45">
        <v>149.529</v>
      </c>
      <c r="F81" s="9"/>
    </row>
    <row r="82" spans="1:6" ht="27" customHeight="1" x14ac:dyDescent="0.35">
      <c r="A82" s="20">
        <f t="shared" si="3"/>
        <v>72</v>
      </c>
      <c r="B82" s="50" t="s">
        <v>88</v>
      </c>
      <c r="C82" s="51">
        <v>1.5</v>
      </c>
      <c r="D82" s="30">
        <f t="shared" si="2"/>
        <v>149.66908563134979</v>
      </c>
      <c r="E82" s="45">
        <v>149.529</v>
      </c>
      <c r="F82" s="9"/>
    </row>
    <row r="83" spans="1:6" ht="27" customHeight="1" x14ac:dyDescent="0.35">
      <c r="A83" s="20">
        <f t="shared" si="3"/>
        <v>73</v>
      </c>
      <c r="B83" s="48" t="s">
        <v>89</v>
      </c>
      <c r="C83" s="49">
        <v>1.5</v>
      </c>
      <c r="D83" s="30">
        <f t="shared" si="2"/>
        <v>149.66908563134979</v>
      </c>
      <c r="E83" s="45">
        <v>149.529</v>
      </c>
      <c r="F83" s="9"/>
    </row>
    <row r="84" spans="1:6" ht="27" customHeight="1" x14ac:dyDescent="0.35">
      <c r="A84" s="20">
        <f t="shared" si="3"/>
        <v>74</v>
      </c>
      <c r="B84" s="48" t="s">
        <v>90</v>
      </c>
      <c r="C84" s="49">
        <v>1.5</v>
      </c>
      <c r="D84" s="30">
        <f t="shared" si="2"/>
        <v>149.66908563134979</v>
      </c>
      <c r="E84" s="45">
        <v>149.529</v>
      </c>
      <c r="F84" s="9"/>
    </row>
    <row r="85" spans="1:6" ht="27" customHeight="1" x14ac:dyDescent="0.35">
      <c r="A85" s="20">
        <f t="shared" si="3"/>
        <v>75</v>
      </c>
      <c r="B85" s="48" t="s">
        <v>91</v>
      </c>
      <c r="C85" s="49">
        <v>1.5</v>
      </c>
      <c r="D85" s="30">
        <f t="shared" si="2"/>
        <v>149.66908563134979</v>
      </c>
      <c r="E85" s="45">
        <v>149.529</v>
      </c>
      <c r="F85" s="9"/>
    </row>
    <row r="86" spans="1:6" ht="27" customHeight="1" x14ac:dyDescent="0.35">
      <c r="A86" s="20">
        <f t="shared" si="3"/>
        <v>76</v>
      </c>
      <c r="B86" s="48" t="s">
        <v>92</v>
      </c>
      <c r="C86" s="49">
        <v>1.5</v>
      </c>
      <c r="D86" s="30">
        <f t="shared" si="2"/>
        <v>149.66908563134979</v>
      </c>
      <c r="E86" s="45">
        <v>149.529</v>
      </c>
      <c r="F86" s="9"/>
    </row>
    <row r="87" spans="1:6" ht="27" customHeight="1" x14ac:dyDescent="0.35">
      <c r="A87" s="20">
        <f t="shared" si="3"/>
        <v>77</v>
      </c>
      <c r="B87" s="48" t="s">
        <v>93</v>
      </c>
      <c r="C87" s="49">
        <v>1.5</v>
      </c>
      <c r="D87" s="30">
        <f t="shared" si="2"/>
        <v>149.66908563134979</v>
      </c>
      <c r="E87" s="45">
        <v>149.529</v>
      </c>
      <c r="F87" s="9"/>
    </row>
    <row r="88" spans="1:6" ht="27" customHeight="1" x14ac:dyDescent="0.35">
      <c r="A88" s="20">
        <f t="shared" si="3"/>
        <v>78</v>
      </c>
      <c r="B88" s="48" t="s">
        <v>94</v>
      </c>
      <c r="C88" s="49">
        <v>1.5</v>
      </c>
      <c r="D88" s="30">
        <f t="shared" si="2"/>
        <v>149.66908563134979</v>
      </c>
      <c r="E88" s="45">
        <v>149.529</v>
      </c>
      <c r="F88" s="9"/>
    </row>
    <row r="89" spans="1:6" ht="27" customHeight="1" x14ac:dyDescent="0.35">
      <c r="A89" s="20">
        <f t="shared" si="3"/>
        <v>79</v>
      </c>
      <c r="B89" s="48" t="s">
        <v>95</v>
      </c>
      <c r="C89" s="49">
        <v>1.5</v>
      </c>
      <c r="D89" s="30">
        <f t="shared" si="2"/>
        <v>149.66908563134979</v>
      </c>
      <c r="E89" s="45">
        <v>149.529</v>
      </c>
      <c r="F89" s="9"/>
    </row>
    <row r="90" spans="1:6" ht="27" customHeight="1" x14ac:dyDescent="0.35">
      <c r="A90" s="20">
        <f t="shared" si="3"/>
        <v>80</v>
      </c>
      <c r="B90" s="48" t="s">
        <v>96</v>
      </c>
      <c r="C90" s="49">
        <v>1.5</v>
      </c>
      <c r="D90" s="30">
        <f t="shared" si="2"/>
        <v>149.66908563134979</v>
      </c>
      <c r="E90" s="45">
        <v>149.529</v>
      </c>
      <c r="F90" s="9"/>
    </row>
    <row r="91" spans="1:6" ht="27" customHeight="1" x14ac:dyDescent="0.35">
      <c r="A91" s="20">
        <f t="shared" si="3"/>
        <v>81</v>
      </c>
      <c r="B91" s="48" t="s">
        <v>97</v>
      </c>
      <c r="C91" s="49">
        <v>1.5</v>
      </c>
      <c r="D91" s="30">
        <f t="shared" si="2"/>
        <v>149.66908563134979</v>
      </c>
      <c r="E91" s="45">
        <v>149.529</v>
      </c>
      <c r="F91" s="9"/>
    </row>
    <row r="92" spans="1:6" ht="27" customHeight="1" x14ac:dyDescent="0.35">
      <c r="A92" s="20">
        <f t="shared" si="3"/>
        <v>82</v>
      </c>
      <c r="B92" s="48" t="s">
        <v>98</v>
      </c>
      <c r="C92" s="49">
        <v>1.5</v>
      </c>
      <c r="D92" s="30">
        <f t="shared" si="2"/>
        <v>149.66908563134979</v>
      </c>
      <c r="E92" s="45">
        <v>149.529</v>
      </c>
      <c r="F92" s="9"/>
    </row>
    <row r="93" spans="1:6" ht="27" customHeight="1" x14ac:dyDescent="0.35">
      <c r="A93" s="20">
        <f t="shared" si="3"/>
        <v>83</v>
      </c>
      <c r="B93" s="48" t="s">
        <v>99</v>
      </c>
      <c r="C93" s="49">
        <v>1.5</v>
      </c>
      <c r="D93" s="30">
        <f t="shared" si="2"/>
        <v>149.66908563134979</v>
      </c>
      <c r="E93" s="45">
        <v>149.529</v>
      </c>
      <c r="F93" s="9"/>
    </row>
    <row r="94" spans="1:6" ht="27" customHeight="1" x14ac:dyDescent="0.35">
      <c r="A94" s="20">
        <f t="shared" si="3"/>
        <v>84</v>
      </c>
      <c r="B94" s="46" t="s">
        <v>100</v>
      </c>
      <c r="C94" s="47">
        <v>1.5</v>
      </c>
      <c r="D94" s="30">
        <f t="shared" si="2"/>
        <v>149.66908563134979</v>
      </c>
      <c r="E94" s="45">
        <v>149.529</v>
      </c>
      <c r="F94" s="9"/>
    </row>
    <row r="95" spans="1:6" ht="27" customHeight="1" x14ac:dyDescent="0.35">
      <c r="A95" s="20">
        <f t="shared" si="3"/>
        <v>85</v>
      </c>
      <c r="B95" s="46" t="s">
        <v>101</v>
      </c>
      <c r="C95" s="47">
        <v>1.5</v>
      </c>
      <c r="D95" s="30">
        <f t="shared" si="2"/>
        <v>149.66908563134979</v>
      </c>
      <c r="E95" s="45">
        <v>149.529</v>
      </c>
      <c r="F95" s="9"/>
    </row>
    <row r="96" spans="1:6" ht="27" customHeight="1" x14ac:dyDescent="0.35">
      <c r="A96" s="20">
        <f t="shared" si="3"/>
        <v>86</v>
      </c>
      <c r="B96" s="46" t="s">
        <v>102</v>
      </c>
      <c r="C96" s="47">
        <v>1.5</v>
      </c>
      <c r="D96" s="30">
        <f t="shared" si="2"/>
        <v>149.66908563134979</v>
      </c>
      <c r="E96" s="45">
        <v>149.529</v>
      </c>
      <c r="F96" s="9"/>
    </row>
    <row r="97" spans="1:6" ht="27" customHeight="1" x14ac:dyDescent="0.35">
      <c r="A97" s="20">
        <f t="shared" si="3"/>
        <v>87</v>
      </c>
      <c r="B97" s="46" t="s">
        <v>103</v>
      </c>
      <c r="C97" s="47">
        <v>1.5</v>
      </c>
      <c r="D97" s="30">
        <f t="shared" si="2"/>
        <v>149.66908563134979</v>
      </c>
      <c r="E97" s="45">
        <v>149.529</v>
      </c>
      <c r="F97" s="9"/>
    </row>
    <row r="98" spans="1:6" ht="27" customHeight="1" x14ac:dyDescent="0.3">
      <c r="A98" s="20">
        <f t="shared" si="3"/>
        <v>88</v>
      </c>
      <c r="B98" s="31" t="s">
        <v>104</v>
      </c>
      <c r="C98" s="29">
        <v>1.5</v>
      </c>
      <c r="D98" s="30">
        <f t="shared" si="2"/>
        <v>149.66908563134979</v>
      </c>
      <c r="E98" s="45">
        <v>149.529</v>
      </c>
      <c r="F98" s="9"/>
    </row>
    <row r="99" spans="1:6" ht="27" customHeight="1" x14ac:dyDescent="0.3">
      <c r="A99" s="20">
        <f t="shared" si="3"/>
        <v>89</v>
      </c>
      <c r="B99" s="31" t="s">
        <v>105</v>
      </c>
      <c r="C99" s="29">
        <v>1.5</v>
      </c>
      <c r="D99" s="30">
        <f t="shared" si="2"/>
        <v>149.66908563134979</v>
      </c>
      <c r="E99" s="45">
        <v>149.529</v>
      </c>
      <c r="F99" s="9"/>
    </row>
    <row r="100" spans="1:6" ht="27" customHeight="1" x14ac:dyDescent="0.3">
      <c r="A100" s="20">
        <f t="shared" si="3"/>
        <v>90</v>
      </c>
      <c r="B100" s="31" t="s">
        <v>106</v>
      </c>
      <c r="C100" s="29">
        <v>1.5</v>
      </c>
      <c r="D100" s="30">
        <f t="shared" si="2"/>
        <v>149.66908563134979</v>
      </c>
      <c r="E100" s="45">
        <v>149.529</v>
      </c>
      <c r="F100" s="9"/>
    </row>
    <row r="101" spans="1:6" ht="27" customHeight="1" x14ac:dyDescent="0.3">
      <c r="A101" s="20">
        <f t="shared" si="3"/>
        <v>91</v>
      </c>
      <c r="B101" s="31" t="s">
        <v>107</v>
      </c>
      <c r="C101" s="29">
        <v>1.5</v>
      </c>
      <c r="D101" s="30">
        <f t="shared" si="2"/>
        <v>149.66908563134979</v>
      </c>
      <c r="E101" s="45">
        <v>149.529</v>
      </c>
      <c r="F101" s="9"/>
    </row>
    <row r="102" spans="1:6" ht="27" customHeight="1" x14ac:dyDescent="0.3">
      <c r="A102" s="20">
        <f t="shared" si="3"/>
        <v>92</v>
      </c>
      <c r="B102" s="31" t="s">
        <v>108</v>
      </c>
      <c r="C102" s="29">
        <v>1.5</v>
      </c>
      <c r="D102" s="30">
        <f t="shared" si="2"/>
        <v>149.66908563134979</v>
      </c>
      <c r="E102" s="45">
        <v>149.529</v>
      </c>
      <c r="F102" s="9"/>
    </row>
    <row r="103" spans="1:6" ht="27" customHeight="1" x14ac:dyDescent="0.3">
      <c r="A103" s="20">
        <f t="shared" si="3"/>
        <v>93</v>
      </c>
      <c r="B103" s="31" t="s">
        <v>109</v>
      </c>
      <c r="C103" s="29">
        <v>1.5</v>
      </c>
      <c r="D103" s="30">
        <f t="shared" si="2"/>
        <v>149.66908563134979</v>
      </c>
      <c r="E103" s="45">
        <v>149.529</v>
      </c>
      <c r="F103" s="9"/>
    </row>
    <row r="104" spans="1:6" ht="27" customHeight="1" x14ac:dyDescent="0.3">
      <c r="A104" s="20">
        <f t="shared" si="3"/>
        <v>94</v>
      </c>
      <c r="B104" s="31" t="s">
        <v>110</v>
      </c>
      <c r="C104" s="29">
        <v>2</v>
      </c>
      <c r="D104" s="30">
        <f t="shared" si="2"/>
        <v>199.55878084179972</v>
      </c>
      <c r="E104" s="45">
        <v>199.37200000000001</v>
      </c>
      <c r="F104" s="9"/>
    </row>
    <row r="105" spans="1:6" ht="27" customHeight="1" x14ac:dyDescent="0.3">
      <c r="A105" s="20">
        <f t="shared" si="3"/>
        <v>95</v>
      </c>
      <c r="B105" s="31" t="s">
        <v>111</v>
      </c>
      <c r="C105" s="29">
        <v>1.5</v>
      </c>
      <c r="D105" s="30">
        <f t="shared" si="2"/>
        <v>149.66908563134979</v>
      </c>
      <c r="E105" s="45">
        <v>149.529</v>
      </c>
      <c r="F105" s="9"/>
    </row>
    <row r="106" spans="1:6" ht="27" customHeight="1" x14ac:dyDescent="0.3">
      <c r="A106" s="20">
        <f t="shared" si="3"/>
        <v>96</v>
      </c>
      <c r="B106" s="31" t="s">
        <v>112</v>
      </c>
      <c r="C106" s="29">
        <v>1.5</v>
      </c>
      <c r="D106" s="30">
        <f t="shared" si="2"/>
        <v>149.66908563134979</v>
      </c>
      <c r="E106" s="45">
        <v>149.529</v>
      </c>
      <c r="F106" s="9"/>
    </row>
  </sheetData>
  <mergeCells count="8">
    <mergeCell ref="A1:F1"/>
    <mergeCell ref="A2:F2"/>
    <mergeCell ref="A3:F3"/>
    <mergeCell ref="E5:F5"/>
    <mergeCell ref="A6:A8"/>
    <mergeCell ref="B6:B8"/>
    <mergeCell ref="E6:E8"/>
    <mergeCell ref="F6:F8"/>
  </mergeCells>
  <pageMargins left="0.70866141732283472" right="0.31496062992125984" top="0.35433070866141736" bottom="0.35433070866141736" header="0.31496062992125984" footer="0.31496062992125984"/>
  <pageSetup paperSize="9" scale="96" orientation="portrait" r:id="rId1"/>
  <headerFooter differentOddEven="1" differentFirst="1">
    <oddHeader>&amp;C[Page]</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PL 1</vt:lpstr>
      <vt:lpstr>PL 2</vt:lpstr>
      <vt:lpstr>PL3</vt:lpstr>
      <vt:lpstr>'PL 1'!Print_Area</vt:lpstr>
      <vt:lpstr>'PL 2'!Print_Area</vt:lpstr>
      <vt:lpstr>'PL3'!Print_Area</vt:lpstr>
      <vt:lpstr>'PL 2'!Print_Titles</vt:lpstr>
      <vt:lpstr>'PL3'!Print_Titles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2026-07-18T04:14:08Z</cp:lastPrinted>
  <dcterms:created xsi:type="dcterms:W3CDTF">2026-07-02T07:05:19Z</dcterms:created>
  <dcterms:modified xsi:type="dcterms:W3CDTF">2026-07-23T08:04:37Z</dcterms:modified>
</cp:coreProperties>
</file>